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00137\Desktop\"/>
    </mc:Choice>
  </mc:AlternateContent>
  <bookViews>
    <workbookView xWindow="0" yWindow="0" windowWidth="19200" windowHeight="6760"/>
  </bookViews>
  <sheets>
    <sheet name="PAMI" sheetId="1" r:id="rId1"/>
    <sheet name="Cronograma" sheetId="2" state="hidden" r:id="rId2"/>
  </sheets>
  <definedNames>
    <definedName name="_xlnm._FilterDatabase" localSheetId="0" hidden="1">PAMI!$C$4:$C$96</definedName>
    <definedName name="_xlnm.Print_Titles" localSheetId="0">PAMI!$A:$C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A1" i="2" l="1"/>
  <c r="GS1" i="2"/>
  <c r="GK1" i="2"/>
  <c r="HD2" i="1"/>
  <c r="GV2" i="1"/>
  <c r="GN2" i="1"/>
  <c r="HJ17" i="1"/>
  <c r="HH17" i="1"/>
  <c r="HF17" i="1"/>
  <c r="HD17" i="1"/>
  <c r="HK11" i="1"/>
  <c r="HG11" i="1"/>
  <c r="HJ9" i="1"/>
  <c r="HH9" i="1"/>
  <c r="HF9" i="1"/>
  <c r="HD9" i="1"/>
  <c r="HJ8" i="1"/>
  <c r="HH8" i="1"/>
  <c r="HF8" i="1"/>
  <c r="HD8" i="1"/>
  <c r="HJ7" i="1"/>
  <c r="HH7" i="1"/>
  <c r="HF7" i="1"/>
  <c r="HD7" i="1"/>
  <c r="HB17" i="1"/>
  <c r="GZ17" i="1"/>
  <c r="GX17" i="1"/>
  <c r="GV17" i="1"/>
  <c r="GT17" i="1"/>
  <c r="GR17" i="1"/>
  <c r="GP17" i="1"/>
  <c r="GN17" i="1"/>
  <c r="HC11" i="1"/>
  <c r="GY11" i="1"/>
  <c r="GU11" i="1"/>
  <c r="GQ11" i="1"/>
  <c r="HB9" i="1"/>
  <c r="GZ9" i="1"/>
  <c r="GX9" i="1"/>
  <c r="GV9" i="1"/>
  <c r="GT9" i="1"/>
  <c r="GR9" i="1"/>
  <c r="GP9" i="1"/>
  <c r="GN9" i="1"/>
  <c r="HB8" i="1"/>
  <c r="GZ8" i="1"/>
  <c r="GX8" i="1"/>
  <c r="GV8" i="1"/>
  <c r="GT8" i="1"/>
  <c r="GR8" i="1"/>
  <c r="GP8" i="1"/>
  <c r="GN8" i="1"/>
  <c r="HB7" i="1"/>
  <c r="GZ7" i="1"/>
  <c r="GX7" i="1"/>
  <c r="GV7" i="1"/>
  <c r="GT7" i="1"/>
  <c r="GR7" i="1"/>
  <c r="GP7" i="1"/>
  <c r="GN7" i="1"/>
  <c r="FP2" i="1"/>
  <c r="FX2" i="1"/>
  <c r="GF2" i="1"/>
  <c r="GL17" i="1"/>
  <c r="GJ17" i="1"/>
  <c r="GH17" i="1"/>
  <c r="GF17" i="1"/>
  <c r="GM11" i="1"/>
  <c r="GI11" i="1"/>
  <c r="GL9" i="1"/>
  <c r="GJ9" i="1"/>
  <c r="GH9" i="1"/>
  <c r="GF9" i="1"/>
  <c r="GL8" i="1"/>
  <c r="GJ8" i="1"/>
  <c r="GH8" i="1"/>
  <c r="GF8" i="1"/>
  <c r="GL7" i="1"/>
  <c r="GJ7" i="1"/>
  <c r="GH7" i="1"/>
  <c r="GF7" i="1"/>
  <c r="GD17" i="1"/>
  <c r="GB17" i="1"/>
  <c r="FZ17" i="1"/>
  <c r="FX17" i="1"/>
  <c r="GE11" i="1"/>
  <c r="GA11" i="1"/>
  <c r="GD9" i="1"/>
  <c r="GB9" i="1"/>
  <c r="FZ9" i="1"/>
  <c r="FX9" i="1"/>
  <c r="GD8" i="1"/>
  <c r="GB8" i="1"/>
  <c r="FZ8" i="1"/>
  <c r="FX8" i="1"/>
  <c r="GD7" i="1"/>
  <c r="GB7" i="1"/>
  <c r="FZ7" i="1"/>
  <c r="FX7" i="1"/>
  <c r="FV17" i="1"/>
  <c r="FT17" i="1"/>
  <c r="FR17" i="1"/>
  <c r="FP17" i="1"/>
  <c r="FW11" i="1"/>
  <c r="FS11" i="1"/>
  <c r="FV9" i="1"/>
  <c r="FT9" i="1"/>
  <c r="FR9" i="1"/>
  <c r="FP9" i="1"/>
  <c r="FV8" i="1"/>
  <c r="FT8" i="1"/>
  <c r="FR8" i="1"/>
  <c r="FP8" i="1"/>
  <c r="FV7" i="1"/>
  <c r="FT7" i="1"/>
  <c r="FR7" i="1"/>
  <c r="FP7" i="1"/>
  <c r="GC1" i="2"/>
  <c r="FU1" i="2"/>
  <c r="FM1" i="2"/>
  <c r="FO11" i="1"/>
  <c r="FK11" i="1"/>
  <c r="FG11" i="1"/>
  <c r="FC11" i="1"/>
  <c r="EU11" i="1"/>
  <c r="EQ11" i="1"/>
  <c r="EM11" i="1"/>
  <c r="EH9" i="1"/>
  <c r="EF9" i="1"/>
  <c r="EH8" i="1"/>
  <c r="EF8" i="1"/>
  <c r="EH7" i="1"/>
  <c r="EF7" i="1"/>
  <c r="DN7" i="1" l="1"/>
  <c r="EI11" i="1"/>
  <c r="EE11" i="1"/>
  <c r="EA11" i="1"/>
  <c r="DW11" i="1"/>
  <c r="DS11" i="1"/>
  <c r="DO11" i="1"/>
  <c r="DK11" i="1"/>
  <c r="DG11" i="1"/>
  <c r="DC11" i="1"/>
  <c r="CY11" i="1"/>
  <c r="FE1" i="2"/>
  <c r="EW1" i="2"/>
  <c r="EO1" i="2"/>
  <c r="EG1" i="2"/>
  <c r="DY1" i="2"/>
  <c r="DQ1" i="2"/>
  <c r="DI1" i="2"/>
  <c r="DA1" i="2"/>
  <c r="CS1" i="2"/>
  <c r="DL2" i="1"/>
  <c r="CV2" i="1"/>
  <c r="DD2" i="1"/>
  <c r="DT2" i="1"/>
  <c r="EB2" i="1"/>
  <c r="EJ2" i="1"/>
  <c r="ER2" i="1"/>
  <c r="EZ2" i="1"/>
  <c r="FH2" i="1"/>
  <c r="FN17" i="1"/>
  <c r="FL17" i="1"/>
  <c r="FJ17" i="1"/>
  <c r="FH17" i="1"/>
  <c r="FF17" i="1"/>
  <c r="FD17" i="1"/>
  <c r="FB17" i="1"/>
  <c r="EZ17" i="1"/>
  <c r="EX17" i="1"/>
  <c r="EV17" i="1"/>
  <c r="ET17" i="1"/>
  <c r="ER17" i="1"/>
  <c r="EP17" i="1"/>
  <c r="EN17" i="1"/>
  <c r="EL17" i="1"/>
  <c r="EJ17" i="1"/>
  <c r="EH17" i="1"/>
  <c r="EF17" i="1"/>
  <c r="ED17" i="1"/>
  <c r="EB17" i="1"/>
  <c r="DZ17" i="1"/>
  <c r="DX17" i="1"/>
  <c r="DV17" i="1"/>
  <c r="DT17" i="1"/>
  <c r="DR17" i="1"/>
  <c r="DP17" i="1"/>
  <c r="DN17" i="1"/>
  <c r="DL17" i="1"/>
  <c r="DJ17" i="1"/>
  <c r="DH17" i="1"/>
  <c r="DF17" i="1"/>
  <c r="DD17" i="1"/>
  <c r="DB17" i="1"/>
  <c r="CZ17" i="1"/>
  <c r="CX17" i="1"/>
  <c r="CV17" i="1"/>
  <c r="FN9" i="1"/>
  <c r="FL9" i="1"/>
  <c r="FJ9" i="1"/>
  <c r="FH9" i="1"/>
  <c r="FF9" i="1"/>
  <c r="FD9" i="1"/>
  <c r="FB9" i="1"/>
  <c r="EZ9" i="1"/>
  <c r="EX9" i="1"/>
  <c r="EV9" i="1"/>
  <c r="ET9" i="1"/>
  <c r="ER9" i="1"/>
  <c r="EP9" i="1"/>
  <c r="EN9" i="1"/>
  <c r="EL9" i="1"/>
  <c r="EJ9" i="1"/>
  <c r="ED9" i="1"/>
  <c r="EB9" i="1"/>
  <c r="DZ9" i="1"/>
  <c r="DX9" i="1"/>
  <c r="DV9" i="1"/>
  <c r="DT9" i="1"/>
  <c r="DR9" i="1"/>
  <c r="DP9" i="1"/>
  <c r="DN9" i="1"/>
  <c r="DL9" i="1"/>
  <c r="DJ9" i="1"/>
  <c r="DH9" i="1"/>
  <c r="DF9" i="1"/>
  <c r="DD9" i="1"/>
  <c r="DB9" i="1"/>
  <c r="CZ9" i="1"/>
  <c r="CX9" i="1"/>
  <c r="CV9" i="1"/>
  <c r="FN8" i="1"/>
  <c r="FL8" i="1"/>
  <c r="FJ8" i="1"/>
  <c r="FH8" i="1"/>
  <c r="FF8" i="1"/>
  <c r="FD8" i="1"/>
  <c r="FB8" i="1"/>
  <c r="EZ8" i="1"/>
  <c r="EX8" i="1"/>
  <c r="EV8" i="1"/>
  <c r="ET8" i="1"/>
  <c r="ER8" i="1"/>
  <c r="EP8" i="1"/>
  <c r="EN8" i="1"/>
  <c r="EL8" i="1"/>
  <c r="EJ8" i="1"/>
  <c r="ED8" i="1"/>
  <c r="EB8" i="1"/>
  <c r="DZ8" i="1"/>
  <c r="DX8" i="1"/>
  <c r="DV8" i="1"/>
  <c r="DT8" i="1"/>
  <c r="DR8" i="1"/>
  <c r="DP8" i="1"/>
  <c r="DN8" i="1"/>
  <c r="DL8" i="1"/>
  <c r="DJ8" i="1"/>
  <c r="DH8" i="1"/>
  <c r="DF8" i="1"/>
  <c r="DD8" i="1"/>
  <c r="DB8" i="1"/>
  <c r="CZ8" i="1"/>
  <c r="CX8" i="1"/>
  <c r="CV8" i="1"/>
  <c r="FN7" i="1"/>
  <c r="FL7" i="1"/>
  <c r="FJ7" i="1"/>
  <c r="FH7" i="1"/>
  <c r="FF7" i="1"/>
  <c r="FD7" i="1"/>
  <c r="FB7" i="1"/>
  <c r="EZ7" i="1"/>
  <c r="EX7" i="1"/>
  <c r="EV7" i="1"/>
  <c r="ET7" i="1"/>
  <c r="ER7" i="1"/>
  <c r="EP7" i="1"/>
  <c r="EN7" i="1"/>
  <c r="EL7" i="1"/>
  <c r="EJ7" i="1"/>
  <c r="ED7" i="1"/>
  <c r="EB7" i="1"/>
  <c r="DZ7" i="1"/>
  <c r="DX7" i="1"/>
  <c r="DV7" i="1"/>
  <c r="DT7" i="1"/>
  <c r="DR7" i="1"/>
  <c r="DP7" i="1"/>
  <c r="DL7" i="1"/>
  <c r="DJ7" i="1"/>
  <c r="DH7" i="1"/>
  <c r="DF7" i="1"/>
  <c r="DD7" i="1"/>
  <c r="DB7" i="1"/>
  <c r="CZ7" i="1"/>
  <c r="CX7" i="1"/>
  <c r="CV7" i="1"/>
  <c r="CD9" i="1"/>
  <c r="CD8" i="1"/>
  <c r="CD7" i="1"/>
  <c r="BZ9" i="1"/>
  <c r="BZ8" i="1"/>
  <c r="BZ7" i="1"/>
  <c r="BV8" i="1"/>
  <c r="BV7" i="1"/>
  <c r="CU11" i="1" l="1"/>
  <c r="CQ11" i="1"/>
  <c r="CM11" i="1"/>
  <c r="CI11" i="1"/>
  <c r="CE11" i="1"/>
  <c r="CA11" i="1"/>
  <c r="CN2" i="1"/>
  <c r="CF2" i="1"/>
  <c r="BX2" i="1"/>
  <c r="CK1" i="2"/>
  <c r="CC1" i="2"/>
  <c r="BU1" i="2"/>
  <c r="CT17" i="1"/>
  <c r="CR17" i="1"/>
  <c r="CP17" i="1"/>
  <c r="CN17" i="1"/>
  <c r="CL17" i="1"/>
  <c r="CJ17" i="1"/>
  <c r="CH17" i="1"/>
  <c r="CF17" i="1"/>
  <c r="CD17" i="1"/>
  <c r="CB17" i="1"/>
  <c r="BZ17" i="1"/>
  <c r="BX17" i="1"/>
  <c r="CT9" i="1"/>
  <c r="CR9" i="1"/>
  <c r="CP9" i="1"/>
  <c r="CN9" i="1"/>
  <c r="CL9" i="1"/>
  <c r="CJ9" i="1"/>
  <c r="CH9" i="1"/>
  <c r="CF9" i="1"/>
  <c r="CB9" i="1"/>
  <c r="BX9" i="1"/>
  <c r="CT8" i="1"/>
  <c r="CR8" i="1"/>
  <c r="CP8" i="1"/>
  <c r="CN8" i="1"/>
  <c r="CL8" i="1"/>
  <c r="CJ8" i="1"/>
  <c r="CH8" i="1"/>
  <c r="CF8" i="1"/>
  <c r="CB8" i="1"/>
  <c r="BX8" i="1"/>
  <c r="CT7" i="1"/>
  <c r="CR7" i="1"/>
  <c r="CP7" i="1"/>
  <c r="CN7" i="1"/>
  <c r="CL7" i="1"/>
  <c r="CJ7" i="1"/>
  <c r="CH7" i="1"/>
  <c r="CF7" i="1"/>
  <c r="CB7" i="1"/>
  <c r="BX7" i="1"/>
  <c r="BW11" i="1"/>
  <c r="BS11" i="1"/>
  <c r="BO11" i="1"/>
  <c r="BP2" i="1"/>
  <c r="BH2" i="1"/>
  <c r="AZ2" i="1"/>
  <c r="AR2" i="1"/>
  <c r="BV17" i="1"/>
  <c r="BT17" i="1"/>
  <c r="BR17" i="1"/>
  <c r="BP17" i="1"/>
  <c r="BN17" i="1"/>
  <c r="BL17" i="1"/>
  <c r="BJ17" i="1"/>
  <c r="BH17" i="1"/>
  <c r="BF17" i="1"/>
  <c r="BD17" i="1"/>
  <c r="BB17" i="1"/>
  <c r="AZ17" i="1"/>
  <c r="AX17" i="1"/>
  <c r="AV17" i="1"/>
  <c r="AT17" i="1"/>
  <c r="AR17" i="1"/>
  <c r="BV9" i="1"/>
  <c r="BT9" i="1"/>
  <c r="BR9" i="1"/>
  <c r="BP9" i="1"/>
  <c r="BN9" i="1"/>
  <c r="BL9" i="1"/>
  <c r="BJ9" i="1"/>
  <c r="BH9" i="1"/>
  <c r="BF9" i="1"/>
  <c r="BD9" i="1"/>
  <c r="BB9" i="1"/>
  <c r="AZ9" i="1"/>
  <c r="AX9" i="1"/>
  <c r="AV9" i="1"/>
  <c r="AT9" i="1"/>
  <c r="AR9" i="1"/>
  <c r="BT8" i="1"/>
  <c r="BR8" i="1"/>
  <c r="BP8" i="1"/>
  <c r="BN8" i="1"/>
  <c r="BL8" i="1"/>
  <c r="BJ8" i="1"/>
  <c r="BH8" i="1"/>
  <c r="BF8" i="1"/>
  <c r="BD8" i="1"/>
  <c r="BB8" i="1"/>
  <c r="AZ8" i="1"/>
  <c r="AX8" i="1"/>
  <c r="AV8" i="1"/>
  <c r="AT8" i="1"/>
  <c r="AR8" i="1"/>
  <c r="BT7" i="1"/>
  <c r="BR7" i="1"/>
  <c r="BP7" i="1"/>
  <c r="BN7" i="1"/>
  <c r="BL7" i="1"/>
  <c r="BJ7" i="1"/>
  <c r="BH7" i="1"/>
  <c r="BF7" i="1"/>
  <c r="BD7" i="1"/>
  <c r="BB7" i="1"/>
  <c r="AZ7" i="1"/>
  <c r="AX7" i="1"/>
  <c r="AV7" i="1"/>
  <c r="AT7" i="1"/>
  <c r="AR7" i="1"/>
  <c r="AJ2" i="1"/>
  <c r="AB2" i="1"/>
  <c r="AP17" i="1"/>
  <c r="AN17" i="1"/>
  <c r="AL17" i="1"/>
  <c r="AJ17" i="1"/>
  <c r="AH17" i="1"/>
  <c r="AF17" i="1"/>
  <c r="AD17" i="1"/>
  <c r="AB17" i="1"/>
  <c r="AP9" i="1"/>
  <c r="AN9" i="1"/>
  <c r="AL9" i="1"/>
  <c r="AJ9" i="1"/>
  <c r="AH9" i="1"/>
  <c r="AF9" i="1"/>
  <c r="AD9" i="1"/>
  <c r="AB9" i="1"/>
  <c r="AP8" i="1"/>
  <c r="AN8" i="1"/>
  <c r="AL8" i="1"/>
  <c r="AJ8" i="1"/>
  <c r="AH8" i="1"/>
  <c r="AF8" i="1"/>
  <c r="AD8" i="1"/>
  <c r="AB8" i="1"/>
  <c r="AP7" i="1"/>
  <c r="AN7" i="1"/>
  <c r="AL7" i="1"/>
  <c r="AJ7" i="1"/>
  <c r="AH7" i="1"/>
  <c r="AF7" i="1"/>
  <c r="AD7" i="1"/>
  <c r="AB7" i="1"/>
  <c r="C13" i="1" l="1"/>
  <c r="BM1" i="2"/>
  <c r="BE1" i="2"/>
  <c r="AW1" i="2"/>
  <c r="AO1" i="2"/>
  <c r="AG1" i="2"/>
  <c r="Y1" i="2"/>
  <c r="Q1" i="2"/>
  <c r="I1" i="2"/>
  <c r="A1" i="2"/>
  <c r="T2" i="1" l="1"/>
  <c r="L2" i="1"/>
  <c r="D2" i="1"/>
  <c r="Z8" i="1"/>
  <c r="Z9" i="1"/>
  <c r="Z7" i="1"/>
  <c r="R9" i="1"/>
  <c r="R8" i="1"/>
  <c r="R7" i="1"/>
  <c r="J9" i="1"/>
  <c r="J8" i="1"/>
  <c r="J7" i="1"/>
  <c r="V9" i="1"/>
  <c r="V8" i="1"/>
  <c r="V7" i="1"/>
  <c r="N9" i="1"/>
  <c r="N8" i="1"/>
  <c r="N7" i="1"/>
  <c r="F9" i="1"/>
  <c r="F8" i="1"/>
  <c r="F7" i="1"/>
  <c r="Z17" i="1"/>
  <c r="X17" i="1"/>
  <c r="V17" i="1"/>
  <c r="T17" i="1"/>
  <c r="R17" i="1"/>
  <c r="P17" i="1"/>
  <c r="N17" i="1"/>
  <c r="L17" i="1"/>
  <c r="J17" i="1"/>
  <c r="H17" i="1"/>
  <c r="F17" i="1"/>
  <c r="D17" i="1"/>
  <c r="T8" i="1"/>
  <c r="T7" i="1"/>
  <c r="L8" i="1"/>
  <c r="L7" i="1"/>
  <c r="D8" i="1"/>
  <c r="D7" i="1"/>
  <c r="X8" i="1"/>
  <c r="X7" i="1"/>
  <c r="P8" i="1"/>
  <c r="P7" i="1"/>
  <c r="H8" i="1"/>
  <c r="H7" i="1"/>
  <c r="X9" i="1" l="1"/>
  <c r="T9" i="1"/>
  <c r="P9" i="1"/>
  <c r="L9" i="1"/>
  <c r="H9" i="1"/>
  <c r="D9" i="1"/>
</calcChain>
</file>

<file path=xl/sharedStrings.xml><?xml version="1.0" encoding="utf-8"?>
<sst xmlns="http://schemas.openxmlformats.org/spreadsheetml/2006/main" count="631" uniqueCount="20">
  <si>
    <t>PRIMERA QUINCENA</t>
  </si>
  <si>
    <t>SEGUNDA QUINCENA</t>
  </si>
  <si>
    <t>Fecha Esperada</t>
  </si>
  <si>
    <t>Fecha de Emisión</t>
  </si>
  <si>
    <t>Días desde presentación</t>
  </si>
  <si>
    <t>Porcentaje</t>
  </si>
  <si>
    <t>Porcentaje pendiente a cobrar por quincena</t>
  </si>
  <si>
    <t>Pendiente a cobrar</t>
  </si>
  <si>
    <t>(en equivalentes a facturaciones quincenales)</t>
  </si>
  <si>
    <t>NOTAS DE CRÉDITO COMPENSATORIAS</t>
  </si>
  <si>
    <t>PAMI</t>
  </si>
  <si>
    <t>1º pago efectivo</t>
  </si>
  <si>
    <t>2º pago efectivo</t>
  </si>
  <si>
    <t>Pendiente</t>
  </si>
  <si>
    <t>A cargo de Afiliado</t>
  </si>
  <si>
    <t>Bonificación</t>
  </si>
  <si>
    <t>Fecha de Cierre</t>
  </si>
  <si>
    <t>Fecha de Presentación</t>
  </si>
  <si>
    <t>Notas de Crédito</t>
  </si>
  <si>
    <t>NC Compensación Costo Droguería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</si>
</sst>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8"/>
      <color theme="0"/>
      <name val="Calibri"/>
      <family val="2"/>
    </font>
    <font>
      <b/>
      <sz val="11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129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2"/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4" fillId="0" borderId="0" xfId="0" applyFont="1"/>
    <xf numFmtId="14" fontId="9" fillId="6" borderId="18" xfId="0" applyNumberFormat="1" applyFont="1" applyFill="1" applyBorder="1" applyAlignment="1">
      <alignment horizontal="center" wrapText="1"/>
    </xf>
    <xf numFmtId="1" fontId="9" fillId="6" borderId="18" xfId="0" applyNumberFormat="1" applyFont="1" applyFill="1" applyBorder="1" applyAlignment="1">
      <alignment horizontal="center" wrapText="1"/>
    </xf>
    <xf numFmtId="14" fontId="9" fillId="6" borderId="19" xfId="0" applyNumberFormat="1" applyFont="1" applyFill="1" applyBorder="1" applyAlignment="1">
      <alignment horizontal="center" wrapText="1"/>
    </xf>
    <xf numFmtId="14" fontId="9" fillId="6" borderId="20" xfId="0" applyNumberFormat="1" applyFont="1" applyFill="1" applyBorder="1" applyAlignment="1">
      <alignment horizontal="center" wrapText="1"/>
    </xf>
    <xf numFmtId="1" fontId="9" fillId="6" borderId="20" xfId="0" applyNumberFormat="1" applyFont="1" applyFill="1" applyBorder="1" applyAlignment="1">
      <alignment horizontal="center" wrapText="1"/>
    </xf>
    <xf numFmtId="14" fontId="9" fillId="7" borderId="17" xfId="0" applyNumberFormat="1" applyFont="1" applyFill="1" applyBorder="1" applyAlignment="1">
      <alignment horizontal="center" wrapText="1"/>
    </xf>
    <xf numFmtId="14" fontId="9" fillId="7" borderId="18" xfId="0" applyNumberFormat="1" applyFont="1" applyFill="1" applyBorder="1" applyAlignment="1">
      <alignment horizontal="center" wrapText="1"/>
    </xf>
    <xf numFmtId="1" fontId="9" fillId="7" borderId="18" xfId="0" applyNumberFormat="1" applyFont="1" applyFill="1" applyBorder="1" applyAlignment="1">
      <alignment horizontal="center" wrapText="1"/>
    </xf>
    <xf numFmtId="14" fontId="9" fillId="7" borderId="19" xfId="0" applyNumberFormat="1" applyFont="1" applyFill="1" applyBorder="1" applyAlignment="1">
      <alignment horizontal="center" wrapText="1"/>
    </xf>
    <xf numFmtId="14" fontId="9" fillId="7" borderId="20" xfId="0" applyNumberFormat="1" applyFont="1" applyFill="1" applyBorder="1" applyAlignment="1">
      <alignment horizontal="center" wrapText="1"/>
    </xf>
    <xf numFmtId="1" fontId="9" fillId="7" borderId="20" xfId="0" applyNumberFormat="1" applyFont="1" applyFill="1" applyBorder="1" applyAlignment="1">
      <alignment horizontal="center" wrapText="1"/>
    </xf>
    <xf numFmtId="14" fontId="9" fillId="6" borderId="15" xfId="0" applyNumberFormat="1" applyFont="1" applyFill="1" applyBorder="1" applyAlignment="1">
      <alignment horizontal="center" wrapText="1"/>
    </xf>
    <xf numFmtId="1" fontId="9" fillId="6" borderId="15" xfId="0" applyNumberFormat="1" applyFont="1" applyFill="1" applyBorder="1" applyAlignment="1">
      <alignment horizontal="center" wrapText="1"/>
    </xf>
    <xf numFmtId="9" fontId="4" fillId="4" borderId="3" xfId="1" applyFont="1" applyFill="1" applyBorder="1" applyAlignment="1">
      <alignment horizontal="center" vertical="center" wrapText="1"/>
    </xf>
    <xf numFmtId="9" fontId="3" fillId="4" borderId="3" xfId="1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/>
    </xf>
    <xf numFmtId="0" fontId="2" fillId="3" borderId="13" xfId="2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/>
    </xf>
    <xf numFmtId="14" fontId="9" fillId="7" borderId="7" xfId="0" applyNumberFormat="1" applyFont="1" applyFill="1" applyBorder="1" applyAlignment="1">
      <alignment horizontal="center" wrapText="1"/>
    </xf>
    <xf numFmtId="14" fontId="9" fillId="7" borderId="23" xfId="0" applyNumberFormat="1" applyFont="1" applyFill="1" applyBorder="1" applyAlignment="1">
      <alignment horizontal="center" wrapText="1"/>
    </xf>
    <xf numFmtId="1" fontId="9" fillId="7" borderId="23" xfId="0" applyNumberFormat="1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1" fontId="8" fillId="5" borderId="25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1" fontId="8" fillId="5" borderId="26" xfId="0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1" fontId="8" fillId="8" borderId="26" xfId="0" applyNumberFormat="1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1" fontId="8" fillId="8" borderId="25" xfId="0" applyNumberFormat="1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1" fontId="8" fillId="12" borderId="3" xfId="0" applyNumberFormat="1" applyFont="1" applyFill="1" applyBorder="1" applyAlignment="1">
      <alignment horizontal="center" vertical="center" wrapText="1"/>
    </xf>
    <xf numFmtId="1" fontId="8" fillId="12" borderId="4" xfId="0" applyNumberFormat="1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1" fontId="8" fillId="11" borderId="3" xfId="0" applyNumberFormat="1" applyFont="1" applyFill="1" applyBorder="1" applyAlignment="1">
      <alignment horizontal="center" vertical="center" wrapText="1"/>
    </xf>
    <xf numFmtId="1" fontId="8" fillId="11" borderId="1" xfId="0" applyNumberFormat="1" applyFont="1" applyFill="1" applyBorder="1" applyAlignment="1">
      <alignment horizontal="center" vertical="center" wrapText="1"/>
    </xf>
    <xf numFmtId="1" fontId="8" fillId="12" borderId="1" xfId="0" applyNumberFormat="1" applyFont="1" applyFill="1" applyBorder="1" applyAlignment="1">
      <alignment horizontal="center" vertical="center" wrapText="1"/>
    </xf>
    <xf numFmtId="9" fontId="4" fillId="4" borderId="2" xfId="1" applyFont="1" applyFill="1" applyBorder="1" applyAlignment="1">
      <alignment horizontal="center" vertical="center" wrapText="1"/>
    </xf>
    <xf numFmtId="1" fontId="8" fillId="11" borderId="4" xfId="0" applyNumberFormat="1" applyFont="1" applyFill="1" applyBorder="1" applyAlignment="1">
      <alignment horizontal="center" vertical="center" wrapText="1"/>
    </xf>
    <xf numFmtId="14" fontId="9" fillId="6" borderId="7" xfId="0" applyNumberFormat="1" applyFont="1" applyFill="1" applyBorder="1" applyAlignment="1">
      <alignment horizontal="center" wrapText="1"/>
    </xf>
    <xf numFmtId="14" fontId="9" fillId="6" borderId="17" xfId="0" applyNumberFormat="1" applyFont="1" applyFill="1" applyBorder="1" applyAlignment="1">
      <alignment horizontal="center" wrapText="1"/>
    </xf>
    <xf numFmtId="14" fontId="0" fillId="0" borderId="29" xfId="0" applyNumberFormat="1" applyBorder="1"/>
    <xf numFmtId="14" fontId="0" fillId="0" borderId="24" xfId="0" applyNumberFormat="1" applyBorder="1"/>
    <xf numFmtId="14" fontId="0" fillId="0" borderId="16" xfId="0" applyNumberFormat="1" applyBorder="1"/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1" fontId="8" fillId="11" borderId="14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0" fillId="3" borderId="29" xfId="0" applyNumberFormat="1" applyFill="1" applyBorder="1"/>
    <xf numFmtId="16" fontId="0" fillId="0" borderId="0" xfId="0" applyNumberFormat="1"/>
    <xf numFmtId="14" fontId="0" fillId="0" borderId="0" xfId="0" applyNumberFormat="1"/>
    <xf numFmtId="10" fontId="9" fillId="5" borderId="16" xfId="1" applyNumberFormat="1" applyFont="1" applyFill="1" applyBorder="1" applyAlignment="1">
      <alignment horizontal="center" vertical="center" wrapText="1"/>
    </xf>
    <xf numFmtId="10" fontId="9" fillId="7" borderId="8" xfId="1" applyNumberFormat="1" applyFont="1" applyFill="1" applyBorder="1" applyAlignment="1">
      <alignment horizontal="center" vertical="center" wrapText="1"/>
    </xf>
    <xf numFmtId="10" fontId="9" fillId="7" borderId="16" xfId="1" applyNumberFormat="1" applyFont="1" applyFill="1" applyBorder="1" applyAlignment="1">
      <alignment horizontal="center" vertical="center" wrapText="1"/>
    </xf>
    <xf numFmtId="10" fontId="9" fillId="7" borderId="21" xfId="1" applyNumberFormat="1" applyFont="1" applyFill="1" applyBorder="1" applyAlignment="1">
      <alignment horizontal="center" wrapText="1"/>
    </xf>
    <xf numFmtId="10" fontId="9" fillId="8" borderId="16" xfId="1" applyNumberFormat="1" applyFont="1" applyFill="1" applyBorder="1" applyAlignment="1">
      <alignment horizontal="center" vertical="center" wrapText="1"/>
    </xf>
    <xf numFmtId="10" fontId="9" fillId="8" borderId="21" xfId="1" applyNumberFormat="1" applyFont="1" applyFill="1" applyBorder="1" applyAlignment="1">
      <alignment horizontal="center" vertical="center" wrapText="1"/>
    </xf>
    <xf numFmtId="10" fontId="9" fillId="6" borderId="8" xfId="1" applyNumberFormat="1" applyFont="1" applyFill="1" applyBorder="1" applyAlignment="1">
      <alignment horizontal="center" vertical="center" wrapText="1"/>
    </xf>
    <xf numFmtId="10" fontId="9" fillId="6" borderId="16" xfId="1" applyNumberFormat="1" applyFont="1" applyFill="1" applyBorder="1" applyAlignment="1">
      <alignment horizontal="center" vertical="center" wrapText="1"/>
    </xf>
    <xf numFmtId="10" fontId="9" fillId="6" borderId="21" xfId="1" applyNumberFormat="1" applyFont="1" applyFill="1" applyBorder="1" applyAlignment="1">
      <alignment horizontal="center" wrapText="1"/>
    </xf>
    <xf numFmtId="10" fontId="9" fillId="5" borderId="21" xfId="1" applyNumberFormat="1" applyFont="1" applyFill="1" applyBorder="1" applyAlignment="1">
      <alignment horizontal="center" vertical="center" wrapText="1"/>
    </xf>
    <xf numFmtId="9" fontId="3" fillId="4" borderId="4" xfId="1" applyFont="1" applyFill="1" applyBorder="1" applyAlignment="1">
      <alignment horizontal="center" vertical="center"/>
    </xf>
    <xf numFmtId="14" fontId="9" fillId="2" borderId="17" xfId="0" applyNumberFormat="1" applyFont="1" applyFill="1" applyBorder="1" applyAlignment="1">
      <alignment horizontal="center" wrapText="1"/>
    </xf>
    <xf numFmtId="14" fontId="9" fillId="2" borderId="18" xfId="0" applyNumberFormat="1" applyFont="1" applyFill="1" applyBorder="1" applyAlignment="1">
      <alignment horizontal="center" wrapText="1"/>
    </xf>
    <xf numFmtId="1" fontId="9" fillId="2" borderId="27" xfId="0" applyNumberFormat="1" applyFont="1" applyFill="1" applyBorder="1" applyAlignment="1">
      <alignment horizontal="center" wrapText="1"/>
    </xf>
    <xf numFmtId="9" fontId="9" fillId="12" borderId="1" xfId="1" applyFont="1" applyFill="1" applyBorder="1" applyAlignment="1">
      <alignment horizontal="center" wrapText="1"/>
    </xf>
    <xf numFmtId="1" fontId="9" fillId="6" borderId="27" xfId="0" applyNumberFormat="1" applyFont="1" applyFill="1" applyBorder="1" applyAlignment="1">
      <alignment horizontal="center" wrapText="1"/>
    </xf>
    <xf numFmtId="9" fontId="9" fillId="11" borderId="4" xfId="1" applyFont="1" applyFill="1" applyBorder="1" applyAlignment="1">
      <alignment horizontal="center" wrapText="1"/>
    </xf>
    <xf numFmtId="9" fontId="9" fillId="11" borderId="1" xfId="1" applyFont="1" applyFill="1" applyBorder="1" applyAlignment="1">
      <alignment horizontal="center" wrapText="1"/>
    </xf>
    <xf numFmtId="14" fontId="9" fillId="0" borderId="19" xfId="0" applyNumberFormat="1" applyFont="1" applyBorder="1" applyAlignment="1">
      <alignment horizontal="center" wrapText="1"/>
    </xf>
    <xf numFmtId="14" fontId="9" fillId="0" borderId="20" xfId="0" applyNumberFormat="1" applyFont="1" applyBorder="1" applyAlignment="1">
      <alignment horizontal="center" wrapText="1"/>
    </xf>
    <xf numFmtId="1" fontId="9" fillId="0" borderId="20" xfId="0" applyNumberFormat="1" applyFont="1" applyBorder="1" applyAlignment="1">
      <alignment horizontal="center" wrapText="1"/>
    </xf>
    <xf numFmtId="10" fontId="9" fillId="0" borderId="21" xfId="1" applyNumberFormat="1" applyFont="1" applyFill="1" applyBorder="1" applyAlignment="1">
      <alignment horizontal="center" wrapText="1"/>
    </xf>
    <xf numFmtId="14" fontId="9" fillId="13" borderId="19" xfId="0" applyNumberFormat="1" applyFont="1" applyFill="1" applyBorder="1" applyAlignment="1">
      <alignment horizontal="center" wrapText="1"/>
    </xf>
    <xf numFmtId="14" fontId="9" fillId="13" borderId="20" xfId="0" applyNumberFormat="1" applyFont="1" applyFill="1" applyBorder="1" applyAlignment="1">
      <alignment horizontal="center" wrapText="1"/>
    </xf>
    <xf numFmtId="1" fontId="9" fillId="13" borderId="20" xfId="0" applyNumberFormat="1" applyFont="1" applyFill="1" applyBorder="1" applyAlignment="1">
      <alignment horizontal="center" wrapText="1"/>
    </xf>
    <xf numFmtId="10" fontId="9" fillId="13" borderId="21" xfId="1" applyNumberFormat="1" applyFont="1" applyFill="1" applyBorder="1" applyAlignment="1">
      <alignment horizontal="center" wrapText="1"/>
    </xf>
    <xf numFmtId="0" fontId="8" fillId="12" borderId="2" xfId="0" applyFont="1" applyFill="1" applyBorder="1" applyAlignment="1">
      <alignment horizontal="center" wrapText="1"/>
    </xf>
    <xf numFmtId="0" fontId="8" fillId="12" borderId="3" xfId="0" applyFont="1" applyFill="1" applyBorder="1" applyAlignment="1">
      <alignment horizontal="center" wrapText="1"/>
    </xf>
    <xf numFmtId="0" fontId="8" fillId="12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wrapText="1"/>
    </xf>
    <xf numFmtId="0" fontId="8" fillId="11" borderId="3" xfId="0" applyFont="1" applyFill="1" applyBorder="1" applyAlignment="1">
      <alignment horizontal="center" wrapText="1"/>
    </xf>
    <xf numFmtId="0" fontId="8" fillId="11" borderId="4" xfId="0" applyFont="1" applyFill="1" applyBorder="1" applyAlignment="1">
      <alignment horizont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3" fillId="4" borderId="2" xfId="2" applyFont="1" applyFill="1" applyBorder="1" applyAlignment="1">
      <alignment horizontal="left"/>
    </xf>
    <xf numFmtId="0" fontId="3" fillId="4" borderId="3" xfId="2" applyFont="1" applyFill="1" applyBorder="1" applyAlignment="1">
      <alignment horizontal="left"/>
    </xf>
    <xf numFmtId="0" fontId="2" fillId="3" borderId="2" xfId="2" applyFont="1" applyFill="1" applyBorder="1" applyAlignment="1">
      <alignment horizontal="left" vertical="center"/>
    </xf>
    <xf numFmtId="0" fontId="2" fillId="3" borderId="4" xfId="2" applyFont="1" applyFill="1" applyBorder="1" applyAlignment="1">
      <alignment horizontal="left" vertical="center"/>
    </xf>
    <xf numFmtId="9" fontId="12" fillId="9" borderId="6" xfId="0" applyNumberFormat="1" applyFont="1" applyFill="1" applyBorder="1" applyAlignment="1">
      <alignment horizontal="center" vertical="center" wrapText="1"/>
    </xf>
    <xf numFmtId="9" fontId="12" fillId="9" borderId="10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left" vertical="center" wrapText="1"/>
    </xf>
    <xf numFmtId="0" fontId="13" fillId="4" borderId="21" xfId="0" applyFont="1" applyFill="1" applyBorder="1" applyAlignment="1">
      <alignment horizontal="left" vertical="center" wrapText="1"/>
    </xf>
    <xf numFmtId="0" fontId="13" fillId="4" borderId="24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3" fillId="4" borderId="19" xfId="2" applyFont="1" applyFill="1" applyBorder="1"/>
    <xf numFmtId="0" fontId="3" fillId="4" borderId="31" xfId="2" applyFont="1" applyFill="1" applyBorder="1"/>
    <xf numFmtId="0" fontId="3" fillId="4" borderId="17" xfId="2" applyFont="1" applyFill="1" applyBorder="1"/>
    <xf numFmtId="0" fontId="3" fillId="4" borderId="27" xfId="2" applyFont="1" applyFill="1" applyBorder="1"/>
    <xf numFmtId="0" fontId="3" fillId="4" borderId="7" xfId="2" applyFont="1" applyFill="1" applyBorder="1"/>
    <xf numFmtId="0" fontId="3" fillId="4" borderId="30" xfId="2" applyFont="1" applyFill="1" applyBorder="1"/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540"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17"/>
  <sheetViews>
    <sheetView tabSelected="1" zoomScale="90" zoomScaleNormal="90" workbookViewId="0">
      <pane xSplit="3" ySplit="4" topLeftCell="GA5" activePane="bottomRight" state="frozen"/>
      <selection pane="topRight" activeCell="D1" sqref="D1"/>
      <selection pane="bottomLeft" activeCell="A5" sqref="A5"/>
      <selection pane="bottomRight" activeCell="C13" sqref="C13:C14"/>
    </sheetView>
  </sheetViews>
  <sheetFormatPr baseColWidth="10" defaultColWidth="11.453125" defaultRowHeight="14.5" x14ac:dyDescent="0.35"/>
  <cols>
    <col min="1" max="1" width="3" customWidth="1"/>
    <col min="2" max="2" width="34.7265625" customWidth="1"/>
    <col min="3" max="3" width="11.81640625" customWidth="1"/>
    <col min="4" max="99" width="11.453125" customWidth="1"/>
  </cols>
  <sheetData>
    <row r="1" spans="1:219" ht="8.15" customHeight="1" thickBot="1" x14ac:dyDescent="0.4"/>
    <row r="2" spans="1:219" ht="15.75" customHeight="1" thickBot="1" x14ac:dyDescent="0.4">
      <c r="B2" s="24" t="s">
        <v>10</v>
      </c>
      <c r="D2" s="92" t="str">
        <f>"ABRIL 2022"</f>
        <v>ABRIL 2022</v>
      </c>
      <c r="E2" s="93"/>
      <c r="F2" s="93"/>
      <c r="G2" s="93"/>
      <c r="H2" s="93"/>
      <c r="I2" s="93"/>
      <c r="J2" s="93"/>
      <c r="K2" s="94"/>
      <c r="L2" s="101" t="str">
        <f>"MAYO 2022"</f>
        <v>MAYO 2022</v>
      </c>
      <c r="M2" s="102"/>
      <c r="N2" s="102"/>
      <c r="O2" s="102"/>
      <c r="P2" s="102"/>
      <c r="Q2" s="102"/>
      <c r="R2" s="102"/>
      <c r="S2" s="103"/>
      <c r="T2" s="92" t="str">
        <f>"JUNIO 2022"</f>
        <v>JUNIO 2022</v>
      </c>
      <c r="U2" s="93"/>
      <c r="V2" s="93"/>
      <c r="W2" s="93"/>
      <c r="X2" s="93"/>
      <c r="Y2" s="93"/>
      <c r="Z2" s="93"/>
      <c r="AA2" s="94"/>
      <c r="AB2" s="101" t="str">
        <f>"JULIO 2022"</f>
        <v>JULIO 2022</v>
      </c>
      <c r="AC2" s="102"/>
      <c r="AD2" s="102"/>
      <c r="AE2" s="102"/>
      <c r="AF2" s="102"/>
      <c r="AG2" s="102"/>
      <c r="AH2" s="102"/>
      <c r="AI2" s="103"/>
      <c r="AJ2" s="92" t="str">
        <f>"AGOSTO 2022"</f>
        <v>AGOSTO 2022</v>
      </c>
      <c r="AK2" s="93"/>
      <c r="AL2" s="93"/>
      <c r="AM2" s="93"/>
      <c r="AN2" s="93"/>
      <c r="AO2" s="93"/>
      <c r="AP2" s="93"/>
      <c r="AQ2" s="94"/>
      <c r="AR2" s="101" t="str">
        <f>"SEPTIEMBRE 2022"</f>
        <v>SEPTIEMBRE 2022</v>
      </c>
      <c r="AS2" s="102"/>
      <c r="AT2" s="102"/>
      <c r="AU2" s="102"/>
      <c r="AV2" s="102"/>
      <c r="AW2" s="102"/>
      <c r="AX2" s="102"/>
      <c r="AY2" s="103"/>
      <c r="AZ2" s="92" t="str">
        <f>"OCTUBRE 2022"</f>
        <v>OCTUBRE 2022</v>
      </c>
      <c r="BA2" s="93"/>
      <c r="BB2" s="93"/>
      <c r="BC2" s="93"/>
      <c r="BD2" s="93"/>
      <c r="BE2" s="93"/>
      <c r="BF2" s="93"/>
      <c r="BG2" s="94"/>
      <c r="BH2" s="101" t="str">
        <f>"NOVIEMBRE 2022"</f>
        <v>NOVIEMBRE 2022</v>
      </c>
      <c r="BI2" s="102"/>
      <c r="BJ2" s="102"/>
      <c r="BK2" s="102"/>
      <c r="BL2" s="102"/>
      <c r="BM2" s="102"/>
      <c r="BN2" s="102"/>
      <c r="BO2" s="103"/>
      <c r="BP2" s="92" t="str">
        <f>"DICIEMBRE 2022"</f>
        <v>DICIEMBRE 2022</v>
      </c>
      <c r="BQ2" s="93"/>
      <c r="BR2" s="93"/>
      <c r="BS2" s="93"/>
      <c r="BT2" s="93"/>
      <c r="BU2" s="93"/>
      <c r="BV2" s="93"/>
      <c r="BW2" s="94"/>
      <c r="BX2" s="101" t="str">
        <f>"ENERO 2023"</f>
        <v>ENERO 2023</v>
      </c>
      <c r="BY2" s="102"/>
      <c r="BZ2" s="102"/>
      <c r="CA2" s="102"/>
      <c r="CB2" s="102"/>
      <c r="CC2" s="102"/>
      <c r="CD2" s="102"/>
      <c r="CE2" s="103"/>
      <c r="CF2" s="92" t="str">
        <f>"FEBRERO 2023"</f>
        <v>FEBRERO 2023</v>
      </c>
      <c r="CG2" s="93"/>
      <c r="CH2" s="93"/>
      <c r="CI2" s="93"/>
      <c r="CJ2" s="93"/>
      <c r="CK2" s="93"/>
      <c r="CL2" s="93"/>
      <c r="CM2" s="94"/>
      <c r="CN2" s="101" t="str">
        <f>"MARZO 2023"</f>
        <v>MARZO 2023</v>
      </c>
      <c r="CO2" s="102"/>
      <c r="CP2" s="102"/>
      <c r="CQ2" s="102"/>
      <c r="CR2" s="102"/>
      <c r="CS2" s="102"/>
      <c r="CT2" s="102"/>
      <c r="CU2" s="103"/>
      <c r="CV2" s="92" t="str">
        <f>"ABRIL 2023"</f>
        <v>ABRIL 2023</v>
      </c>
      <c r="CW2" s="93"/>
      <c r="CX2" s="93"/>
      <c r="CY2" s="93"/>
      <c r="CZ2" s="93"/>
      <c r="DA2" s="93"/>
      <c r="DB2" s="93"/>
      <c r="DC2" s="94"/>
      <c r="DD2" s="101" t="str">
        <f>"MAYO 2023"</f>
        <v>MAYO 2023</v>
      </c>
      <c r="DE2" s="102"/>
      <c r="DF2" s="102"/>
      <c r="DG2" s="102"/>
      <c r="DH2" s="102"/>
      <c r="DI2" s="102"/>
      <c r="DJ2" s="102"/>
      <c r="DK2" s="103"/>
      <c r="DL2" s="92" t="str">
        <f>"JUNIO 2023"</f>
        <v>JUNIO 2023</v>
      </c>
      <c r="DM2" s="93"/>
      <c r="DN2" s="93"/>
      <c r="DO2" s="93"/>
      <c r="DP2" s="93"/>
      <c r="DQ2" s="93"/>
      <c r="DR2" s="93"/>
      <c r="DS2" s="94"/>
      <c r="DT2" s="101" t="str">
        <f>"JULIO 2023"</f>
        <v>JULIO 2023</v>
      </c>
      <c r="DU2" s="102"/>
      <c r="DV2" s="102"/>
      <c r="DW2" s="102"/>
      <c r="DX2" s="102"/>
      <c r="DY2" s="102"/>
      <c r="DZ2" s="102"/>
      <c r="EA2" s="103"/>
      <c r="EB2" s="92" t="str">
        <f>"AGOSTO 2023"</f>
        <v>AGOSTO 2023</v>
      </c>
      <c r="EC2" s="93"/>
      <c r="ED2" s="93"/>
      <c r="EE2" s="93"/>
      <c r="EF2" s="93"/>
      <c r="EG2" s="93"/>
      <c r="EH2" s="93"/>
      <c r="EI2" s="94"/>
      <c r="EJ2" s="101" t="str">
        <f>"SEPTIEMBRE 2023"</f>
        <v>SEPTIEMBRE 2023</v>
      </c>
      <c r="EK2" s="102"/>
      <c r="EL2" s="102"/>
      <c r="EM2" s="102"/>
      <c r="EN2" s="102"/>
      <c r="EO2" s="102"/>
      <c r="EP2" s="102"/>
      <c r="EQ2" s="103"/>
      <c r="ER2" s="92" t="str">
        <f>"OCTUBRE 2023"</f>
        <v>OCTUBRE 2023</v>
      </c>
      <c r="ES2" s="93"/>
      <c r="ET2" s="93"/>
      <c r="EU2" s="93"/>
      <c r="EV2" s="93"/>
      <c r="EW2" s="93"/>
      <c r="EX2" s="93"/>
      <c r="EY2" s="94"/>
      <c r="EZ2" s="101" t="str">
        <f>"NOVIEMBRE 2023"</f>
        <v>NOVIEMBRE 2023</v>
      </c>
      <c r="FA2" s="102"/>
      <c r="FB2" s="102"/>
      <c r="FC2" s="102"/>
      <c r="FD2" s="102"/>
      <c r="FE2" s="102"/>
      <c r="FF2" s="102"/>
      <c r="FG2" s="103"/>
      <c r="FH2" s="92" t="str">
        <f>"DICIEMBRE 2023"</f>
        <v>DICIEMBRE 2023</v>
      </c>
      <c r="FI2" s="93"/>
      <c r="FJ2" s="93"/>
      <c r="FK2" s="93"/>
      <c r="FL2" s="93"/>
      <c r="FM2" s="93"/>
      <c r="FN2" s="93"/>
      <c r="FO2" s="94"/>
      <c r="FP2" s="101" t="str">
        <f>"ENERO 2024"</f>
        <v>ENERO 2024</v>
      </c>
      <c r="FQ2" s="102"/>
      <c r="FR2" s="102"/>
      <c r="FS2" s="102"/>
      <c r="FT2" s="102"/>
      <c r="FU2" s="102"/>
      <c r="FV2" s="102"/>
      <c r="FW2" s="103"/>
      <c r="FX2" s="92" t="str">
        <f>"FEBRERO 2024"</f>
        <v>FEBRERO 2024</v>
      </c>
      <c r="FY2" s="93"/>
      <c r="FZ2" s="93"/>
      <c r="GA2" s="93"/>
      <c r="GB2" s="93"/>
      <c r="GC2" s="93"/>
      <c r="GD2" s="93"/>
      <c r="GE2" s="94"/>
      <c r="GF2" s="101" t="str">
        <f>"MARZO 2024"</f>
        <v>MARZO 2024</v>
      </c>
      <c r="GG2" s="102"/>
      <c r="GH2" s="102"/>
      <c r="GI2" s="102"/>
      <c r="GJ2" s="102"/>
      <c r="GK2" s="102"/>
      <c r="GL2" s="102"/>
      <c r="GM2" s="103"/>
      <c r="GN2" s="92" t="str">
        <f>"ABRIL 2024"</f>
        <v>ABRIL 2024</v>
      </c>
      <c r="GO2" s="93"/>
      <c r="GP2" s="93"/>
      <c r="GQ2" s="93"/>
      <c r="GR2" s="93"/>
      <c r="GS2" s="93"/>
      <c r="GT2" s="93"/>
      <c r="GU2" s="94"/>
      <c r="GV2" s="101" t="str">
        <f>"MAYO 2024"</f>
        <v>MAYO 2024</v>
      </c>
      <c r="GW2" s="102"/>
      <c r="GX2" s="102"/>
      <c r="GY2" s="102"/>
      <c r="GZ2" s="102"/>
      <c r="HA2" s="102"/>
      <c r="HB2" s="102"/>
      <c r="HC2" s="103"/>
      <c r="HD2" s="92" t="str">
        <f>"JUNIO 2024"</f>
        <v>JUNIO 2024</v>
      </c>
      <c r="HE2" s="93"/>
      <c r="HF2" s="93"/>
      <c r="HG2" s="93"/>
      <c r="HH2" s="93"/>
      <c r="HI2" s="93"/>
      <c r="HJ2" s="93"/>
      <c r="HK2" s="94"/>
    </row>
    <row r="3" spans="1:219" s="1" customFormat="1" ht="15" customHeight="1" thickBot="1" x14ac:dyDescent="0.4">
      <c r="D3" s="95" t="s">
        <v>0</v>
      </c>
      <c r="E3" s="96"/>
      <c r="F3" s="96"/>
      <c r="G3" s="97"/>
      <c r="H3" s="98" t="s">
        <v>1</v>
      </c>
      <c r="I3" s="99"/>
      <c r="J3" s="99"/>
      <c r="K3" s="100"/>
      <c r="L3" s="95" t="s">
        <v>0</v>
      </c>
      <c r="M3" s="96"/>
      <c r="N3" s="96"/>
      <c r="O3" s="97"/>
      <c r="P3" s="104" t="s">
        <v>1</v>
      </c>
      <c r="Q3" s="105"/>
      <c r="R3" s="105"/>
      <c r="S3" s="106"/>
      <c r="T3" s="95" t="s">
        <v>0</v>
      </c>
      <c r="U3" s="96"/>
      <c r="V3" s="96"/>
      <c r="W3" s="97"/>
      <c r="X3" s="98" t="s">
        <v>1</v>
      </c>
      <c r="Y3" s="99"/>
      <c r="Z3" s="99"/>
      <c r="AA3" s="100"/>
      <c r="AB3" s="95" t="s">
        <v>0</v>
      </c>
      <c r="AC3" s="96"/>
      <c r="AD3" s="96"/>
      <c r="AE3" s="97"/>
      <c r="AF3" s="104" t="s">
        <v>1</v>
      </c>
      <c r="AG3" s="105"/>
      <c r="AH3" s="105"/>
      <c r="AI3" s="106"/>
      <c r="AJ3" s="95" t="s">
        <v>0</v>
      </c>
      <c r="AK3" s="96"/>
      <c r="AL3" s="96"/>
      <c r="AM3" s="97"/>
      <c r="AN3" s="98" t="s">
        <v>1</v>
      </c>
      <c r="AO3" s="99"/>
      <c r="AP3" s="99"/>
      <c r="AQ3" s="100"/>
      <c r="AR3" s="95" t="s">
        <v>0</v>
      </c>
      <c r="AS3" s="96"/>
      <c r="AT3" s="96"/>
      <c r="AU3" s="97"/>
      <c r="AV3" s="104" t="s">
        <v>1</v>
      </c>
      <c r="AW3" s="105"/>
      <c r="AX3" s="105"/>
      <c r="AY3" s="106"/>
      <c r="AZ3" s="95" t="s">
        <v>0</v>
      </c>
      <c r="BA3" s="96"/>
      <c r="BB3" s="96"/>
      <c r="BC3" s="97"/>
      <c r="BD3" s="98" t="s">
        <v>1</v>
      </c>
      <c r="BE3" s="99"/>
      <c r="BF3" s="99"/>
      <c r="BG3" s="100"/>
      <c r="BH3" s="95" t="s">
        <v>0</v>
      </c>
      <c r="BI3" s="96"/>
      <c r="BJ3" s="96"/>
      <c r="BK3" s="97"/>
      <c r="BL3" s="104" t="s">
        <v>1</v>
      </c>
      <c r="BM3" s="105"/>
      <c r="BN3" s="105"/>
      <c r="BO3" s="106"/>
      <c r="BP3" s="95" t="s">
        <v>0</v>
      </c>
      <c r="BQ3" s="96"/>
      <c r="BR3" s="96"/>
      <c r="BS3" s="97"/>
      <c r="BT3" s="98" t="s">
        <v>1</v>
      </c>
      <c r="BU3" s="99"/>
      <c r="BV3" s="99"/>
      <c r="BW3" s="100"/>
      <c r="BX3" s="95" t="s">
        <v>0</v>
      </c>
      <c r="BY3" s="96"/>
      <c r="BZ3" s="96"/>
      <c r="CA3" s="97"/>
      <c r="CB3" s="104" t="s">
        <v>1</v>
      </c>
      <c r="CC3" s="105"/>
      <c r="CD3" s="105"/>
      <c r="CE3" s="106"/>
      <c r="CF3" s="95" t="s">
        <v>0</v>
      </c>
      <c r="CG3" s="96"/>
      <c r="CH3" s="96"/>
      <c r="CI3" s="97"/>
      <c r="CJ3" s="98" t="s">
        <v>1</v>
      </c>
      <c r="CK3" s="99"/>
      <c r="CL3" s="99"/>
      <c r="CM3" s="100"/>
      <c r="CN3" s="95" t="s">
        <v>0</v>
      </c>
      <c r="CO3" s="96"/>
      <c r="CP3" s="96"/>
      <c r="CQ3" s="97"/>
      <c r="CR3" s="104" t="s">
        <v>1</v>
      </c>
      <c r="CS3" s="105"/>
      <c r="CT3" s="105"/>
      <c r="CU3" s="106"/>
      <c r="CV3" s="95" t="s">
        <v>0</v>
      </c>
      <c r="CW3" s="96"/>
      <c r="CX3" s="96"/>
      <c r="CY3" s="97"/>
      <c r="CZ3" s="98" t="s">
        <v>1</v>
      </c>
      <c r="DA3" s="99"/>
      <c r="DB3" s="99"/>
      <c r="DC3" s="100"/>
      <c r="DD3" s="95" t="s">
        <v>0</v>
      </c>
      <c r="DE3" s="96"/>
      <c r="DF3" s="96"/>
      <c r="DG3" s="97"/>
      <c r="DH3" s="104" t="s">
        <v>1</v>
      </c>
      <c r="DI3" s="105"/>
      <c r="DJ3" s="105"/>
      <c r="DK3" s="106"/>
      <c r="DL3" s="95" t="s">
        <v>0</v>
      </c>
      <c r="DM3" s="96"/>
      <c r="DN3" s="96"/>
      <c r="DO3" s="97"/>
      <c r="DP3" s="98" t="s">
        <v>1</v>
      </c>
      <c r="DQ3" s="99"/>
      <c r="DR3" s="99"/>
      <c r="DS3" s="100"/>
      <c r="DT3" s="95" t="s">
        <v>0</v>
      </c>
      <c r="DU3" s="96"/>
      <c r="DV3" s="96"/>
      <c r="DW3" s="97"/>
      <c r="DX3" s="104" t="s">
        <v>1</v>
      </c>
      <c r="DY3" s="105"/>
      <c r="DZ3" s="105"/>
      <c r="EA3" s="106"/>
      <c r="EB3" s="95" t="s">
        <v>0</v>
      </c>
      <c r="EC3" s="96"/>
      <c r="ED3" s="96"/>
      <c r="EE3" s="97"/>
      <c r="EF3" s="98" t="s">
        <v>1</v>
      </c>
      <c r="EG3" s="99"/>
      <c r="EH3" s="99"/>
      <c r="EI3" s="100"/>
      <c r="EJ3" s="95" t="s">
        <v>0</v>
      </c>
      <c r="EK3" s="96"/>
      <c r="EL3" s="96"/>
      <c r="EM3" s="97"/>
      <c r="EN3" s="104" t="s">
        <v>1</v>
      </c>
      <c r="EO3" s="105"/>
      <c r="EP3" s="105"/>
      <c r="EQ3" s="106"/>
      <c r="ER3" s="95" t="s">
        <v>0</v>
      </c>
      <c r="ES3" s="96"/>
      <c r="ET3" s="96"/>
      <c r="EU3" s="97"/>
      <c r="EV3" s="98" t="s">
        <v>1</v>
      </c>
      <c r="EW3" s="99"/>
      <c r="EX3" s="99"/>
      <c r="EY3" s="100"/>
      <c r="EZ3" s="95" t="s">
        <v>0</v>
      </c>
      <c r="FA3" s="96"/>
      <c r="FB3" s="96"/>
      <c r="FC3" s="97"/>
      <c r="FD3" s="104" t="s">
        <v>1</v>
      </c>
      <c r="FE3" s="105"/>
      <c r="FF3" s="105"/>
      <c r="FG3" s="106"/>
      <c r="FH3" s="95" t="s">
        <v>0</v>
      </c>
      <c r="FI3" s="96"/>
      <c r="FJ3" s="96"/>
      <c r="FK3" s="97"/>
      <c r="FL3" s="98" t="s">
        <v>1</v>
      </c>
      <c r="FM3" s="99"/>
      <c r="FN3" s="99"/>
      <c r="FO3" s="100"/>
      <c r="FP3" s="95" t="s">
        <v>0</v>
      </c>
      <c r="FQ3" s="96"/>
      <c r="FR3" s="96"/>
      <c r="FS3" s="97"/>
      <c r="FT3" s="104" t="s">
        <v>1</v>
      </c>
      <c r="FU3" s="105"/>
      <c r="FV3" s="105"/>
      <c r="FW3" s="106"/>
      <c r="FX3" s="95" t="s">
        <v>0</v>
      </c>
      <c r="FY3" s="96"/>
      <c r="FZ3" s="96"/>
      <c r="GA3" s="97"/>
      <c r="GB3" s="98" t="s">
        <v>1</v>
      </c>
      <c r="GC3" s="99"/>
      <c r="GD3" s="99"/>
      <c r="GE3" s="100"/>
      <c r="GF3" s="95" t="s">
        <v>0</v>
      </c>
      <c r="GG3" s="96"/>
      <c r="GH3" s="96"/>
      <c r="GI3" s="97"/>
      <c r="GJ3" s="104" t="s">
        <v>1</v>
      </c>
      <c r="GK3" s="105"/>
      <c r="GL3" s="105"/>
      <c r="GM3" s="106"/>
      <c r="GN3" s="95" t="s">
        <v>0</v>
      </c>
      <c r="GO3" s="96"/>
      <c r="GP3" s="96"/>
      <c r="GQ3" s="97"/>
      <c r="GR3" s="98" t="s">
        <v>1</v>
      </c>
      <c r="GS3" s="99"/>
      <c r="GT3" s="99"/>
      <c r="GU3" s="100"/>
      <c r="GV3" s="95" t="s">
        <v>0</v>
      </c>
      <c r="GW3" s="96"/>
      <c r="GX3" s="96"/>
      <c r="GY3" s="97"/>
      <c r="GZ3" s="104" t="s">
        <v>1</v>
      </c>
      <c r="HA3" s="105"/>
      <c r="HB3" s="105"/>
      <c r="HC3" s="106"/>
      <c r="HD3" s="95" t="s">
        <v>0</v>
      </c>
      <c r="HE3" s="96"/>
      <c r="HF3" s="96"/>
      <c r="HG3" s="97"/>
      <c r="HH3" s="98" t="s">
        <v>1</v>
      </c>
      <c r="HI3" s="99"/>
      <c r="HJ3" s="99"/>
      <c r="HK3" s="100"/>
    </row>
    <row r="4" spans="1:219" ht="26.5" thickBot="1" x14ac:dyDescent="0.4">
      <c r="A4" s="2"/>
      <c r="B4" s="115"/>
      <c r="C4" s="116"/>
      <c r="D4" s="40" t="s">
        <v>2</v>
      </c>
      <c r="E4" s="41" t="s">
        <v>3</v>
      </c>
      <c r="F4" s="42" t="s">
        <v>4</v>
      </c>
      <c r="G4" s="42" t="s">
        <v>5</v>
      </c>
      <c r="H4" s="40" t="s">
        <v>2</v>
      </c>
      <c r="I4" s="41" t="s">
        <v>3</v>
      </c>
      <c r="J4" s="42" t="s">
        <v>4</v>
      </c>
      <c r="K4" s="43" t="s">
        <v>5</v>
      </c>
      <c r="L4" s="44" t="s">
        <v>2</v>
      </c>
      <c r="M4" s="45" t="s">
        <v>3</v>
      </c>
      <c r="N4" s="46" t="s">
        <v>4</v>
      </c>
      <c r="O4" s="50" t="s">
        <v>5</v>
      </c>
      <c r="P4" s="44" t="s">
        <v>2</v>
      </c>
      <c r="Q4" s="45" t="s">
        <v>3</v>
      </c>
      <c r="R4" s="46" t="s">
        <v>4</v>
      </c>
      <c r="S4" s="50" t="s">
        <v>5</v>
      </c>
      <c r="T4" s="40" t="s">
        <v>2</v>
      </c>
      <c r="U4" s="41" t="s">
        <v>3</v>
      </c>
      <c r="V4" s="42" t="s">
        <v>4</v>
      </c>
      <c r="W4" s="42" t="s">
        <v>5</v>
      </c>
      <c r="X4" s="40" t="s">
        <v>2</v>
      </c>
      <c r="Y4" s="41" t="s">
        <v>3</v>
      </c>
      <c r="Z4" s="42" t="s">
        <v>4</v>
      </c>
      <c r="AA4" s="43" t="s">
        <v>5</v>
      </c>
      <c r="AB4" s="44" t="s">
        <v>2</v>
      </c>
      <c r="AC4" s="45" t="s">
        <v>3</v>
      </c>
      <c r="AD4" s="46" t="s">
        <v>4</v>
      </c>
      <c r="AE4" s="50" t="s">
        <v>5</v>
      </c>
      <c r="AF4" s="44" t="s">
        <v>2</v>
      </c>
      <c r="AG4" s="45" t="s">
        <v>3</v>
      </c>
      <c r="AH4" s="46" t="s">
        <v>4</v>
      </c>
      <c r="AI4" s="50" t="s">
        <v>5</v>
      </c>
      <c r="AJ4" s="40" t="s">
        <v>2</v>
      </c>
      <c r="AK4" s="41" t="s">
        <v>3</v>
      </c>
      <c r="AL4" s="42" t="s">
        <v>4</v>
      </c>
      <c r="AM4" s="42" t="s">
        <v>5</v>
      </c>
      <c r="AN4" s="40" t="s">
        <v>2</v>
      </c>
      <c r="AO4" s="41" t="s">
        <v>3</v>
      </c>
      <c r="AP4" s="42" t="s">
        <v>4</v>
      </c>
      <c r="AQ4" s="43" t="s">
        <v>5</v>
      </c>
      <c r="AR4" s="44" t="s">
        <v>2</v>
      </c>
      <c r="AS4" s="45" t="s">
        <v>3</v>
      </c>
      <c r="AT4" s="46" t="s">
        <v>4</v>
      </c>
      <c r="AU4" s="50" t="s">
        <v>5</v>
      </c>
      <c r="AV4" s="44" t="s">
        <v>2</v>
      </c>
      <c r="AW4" s="45" t="s">
        <v>3</v>
      </c>
      <c r="AX4" s="46" t="s">
        <v>4</v>
      </c>
      <c r="AY4" s="50" t="s">
        <v>5</v>
      </c>
      <c r="AZ4" s="40" t="s">
        <v>2</v>
      </c>
      <c r="BA4" s="41" t="s">
        <v>3</v>
      </c>
      <c r="BB4" s="42" t="s">
        <v>4</v>
      </c>
      <c r="BC4" s="42" t="s">
        <v>5</v>
      </c>
      <c r="BD4" s="40" t="s">
        <v>2</v>
      </c>
      <c r="BE4" s="41" t="s">
        <v>3</v>
      </c>
      <c r="BF4" s="42" t="s">
        <v>4</v>
      </c>
      <c r="BG4" s="43" t="s">
        <v>5</v>
      </c>
      <c r="BH4" s="44" t="s">
        <v>2</v>
      </c>
      <c r="BI4" s="45" t="s">
        <v>3</v>
      </c>
      <c r="BJ4" s="46" t="s">
        <v>4</v>
      </c>
      <c r="BK4" s="50" t="s">
        <v>5</v>
      </c>
      <c r="BL4" s="44" t="s">
        <v>2</v>
      </c>
      <c r="BM4" s="45" t="s">
        <v>3</v>
      </c>
      <c r="BN4" s="46" t="s">
        <v>4</v>
      </c>
      <c r="BO4" s="50" t="s">
        <v>5</v>
      </c>
      <c r="BP4" s="40" t="s">
        <v>2</v>
      </c>
      <c r="BQ4" s="41" t="s">
        <v>3</v>
      </c>
      <c r="BR4" s="42" t="s">
        <v>4</v>
      </c>
      <c r="BS4" s="42" t="s">
        <v>5</v>
      </c>
      <c r="BT4" s="40" t="s">
        <v>2</v>
      </c>
      <c r="BU4" s="41" t="s">
        <v>3</v>
      </c>
      <c r="BV4" s="42" t="s">
        <v>4</v>
      </c>
      <c r="BW4" s="43" t="s">
        <v>5</v>
      </c>
      <c r="BX4" s="44" t="s">
        <v>2</v>
      </c>
      <c r="BY4" s="45" t="s">
        <v>3</v>
      </c>
      <c r="BZ4" s="46" t="s">
        <v>4</v>
      </c>
      <c r="CA4" s="50" t="s">
        <v>5</v>
      </c>
      <c r="CB4" s="44" t="s">
        <v>2</v>
      </c>
      <c r="CC4" s="45" t="s">
        <v>3</v>
      </c>
      <c r="CD4" s="46" t="s">
        <v>4</v>
      </c>
      <c r="CE4" s="50" t="s">
        <v>5</v>
      </c>
      <c r="CF4" s="40" t="s">
        <v>2</v>
      </c>
      <c r="CG4" s="41" t="s">
        <v>3</v>
      </c>
      <c r="CH4" s="42" t="s">
        <v>4</v>
      </c>
      <c r="CI4" s="42" t="s">
        <v>5</v>
      </c>
      <c r="CJ4" s="40" t="s">
        <v>2</v>
      </c>
      <c r="CK4" s="41" t="s">
        <v>3</v>
      </c>
      <c r="CL4" s="42" t="s">
        <v>4</v>
      </c>
      <c r="CM4" s="43" t="s">
        <v>5</v>
      </c>
      <c r="CN4" s="44" t="s">
        <v>2</v>
      </c>
      <c r="CO4" s="45" t="s">
        <v>3</v>
      </c>
      <c r="CP4" s="46" t="s">
        <v>4</v>
      </c>
      <c r="CQ4" s="50" t="s">
        <v>5</v>
      </c>
      <c r="CR4" s="44" t="s">
        <v>2</v>
      </c>
      <c r="CS4" s="45" t="s">
        <v>3</v>
      </c>
      <c r="CT4" s="46" t="s">
        <v>4</v>
      </c>
      <c r="CU4" s="50" t="s">
        <v>5</v>
      </c>
      <c r="CV4" s="40" t="s">
        <v>2</v>
      </c>
      <c r="CW4" s="41" t="s">
        <v>3</v>
      </c>
      <c r="CX4" s="42" t="s">
        <v>4</v>
      </c>
      <c r="CY4" s="42" t="s">
        <v>5</v>
      </c>
      <c r="CZ4" s="40" t="s">
        <v>2</v>
      </c>
      <c r="DA4" s="41" t="s">
        <v>3</v>
      </c>
      <c r="DB4" s="42" t="s">
        <v>4</v>
      </c>
      <c r="DC4" s="43" t="s">
        <v>5</v>
      </c>
      <c r="DD4" s="44" t="s">
        <v>2</v>
      </c>
      <c r="DE4" s="45" t="s">
        <v>3</v>
      </c>
      <c r="DF4" s="46" t="s">
        <v>4</v>
      </c>
      <c r="DG4" s="50" t="s">
        <v>5</v>
      </c>
      <c r="DH4" s="44" t="s">
        <v>2</v>
      </c>
      <c r="DI4" s="45" t="s">
        <v>3</v>
      </c>
      <c r="DJ4" s="46" t="s">
        <v>4</v>
      </c>
      <c r="DK4" s="50" t="s">
        <v>5</v>
      </c>
      <c r="DL4" s="40" t="s">
        <v>2</v>
      </c>
      <c r="DM4" s="41" t="s">
        <v>3</v>
      </c>
      <c r="DN4" s="42" t="s">
        <v>4</v>
      </c>
      <c r="DO4" s="42" t="s">
        <v>5</v>
      </c>
      <c r="DP4" s="40" t="s">
        <v>2</v>
      </c>
      <c r="DQ4" s="41" t="s">
        <v>3</v>
      </c>
      <c r="DR4" s="42" t="s">
        <v>4</v>
      </c>
      <c r="DS4" s="43" t="s">
        <v>5</v>
      </c>
      <c r="DT4" s="44" t="s">
        <v>2</v>
      </c>
      <c r="DU4" s="45" t="s">
        <v>3</v>
      </c>
      <c r="DV4" s="46" t="s">
        <v>4</v>
      </c>
      <c r="DW4" s="50" t="s">
        <v>5</v>
      </c>
      <c r="DX4" s="44" t="s">
        <v>2</v>
      </c>
      <c r="DY4" s="45" t="s">
        <v>3</v>
      </c>
      <c r="DZ4" s="46" t="s">
        <v>4</v>
      </c>
      <c r="EA4" s="50" t="s">
        <v>5</v>
      </c>
      <c r="EB4" s="40" t="s">
        <v>2</v>
      </c>
      <c r="EC4" s="41" t="s">
        <v>3</v>
      </c>
      <c r="ED4" s="42" t="s">
        <v>4</v>
      </c>
      <c r="EE4" s="42" t="s">
        <v>5</v>
      </c>
      <c r="EF4" s="40" t="s">
        <v>2</v>
      </c>
      <c r="EG4" s="41" t="s">
        <v>3</v>
      </c>
      <c r="EH4" s="42" t="s">
        <v>4</v>
      </c>
      <c r="EI4" s="43" t="s">
        <v>5</v>
      </c>
      <c r="EJ4" s="44" t="s">
        <v>2</v>
      </c>
      <c r="EK4" s="45" t="s">
        <v>3</v>
      </c>
      <c r="EL4" s="46" t="s">
        <v>4</v>
      </c>
      <c r="EM4" s="50" t="s">
        <v>5</v>
      </c>
      <c r="EN4" s="44" t="s">
        <v>2</v>
      </c>
      <c r="EO4" s="45" t="s">
        <v>3</v>
      </c>
      <c r="EP4" s="46" t="s">
        <v>4</v>
      </c>
      <c r="EQ4" s="50" t="s">
        <v>5</v>
      </c>
      <c r="ER4" s="40" t="s">
        <v>2</v>
      </c>
      <c r="ES4" s="41" t="s">
        <v>3</v>
      </c>
      <c r="ET4" s="42" t="s">
        <v>4</v>
      </c>
      <c r="EU4" s="42" t="s">
        <v>5</v>
      </c>
      <c r="EV4" s="40" t="s">
        <v>2</v>
      </c>
      <c r="EW4" s="41" t="s">
        <v>3</v>
      </c>
      <c r="EX4" s="42" t="s">
        <v>4</v>
      </c>
      <c r="EY4" s="43" t="s">
        <v>5</v>
      </c>
      <c r="EZ4" s="44" t="s">
        <v>2</v>
      </c>
      <c r="FA4" s="45" t="s">
        <v>3</v>
      </c>
      <c r="FB4" s="46" t="s">
        <v>4</v>
      </c>
      <c r="FC4" s="50" t="s">
        <v>5</v>
      </c>
      <c r="FD4" s="44" t="s">
        <v>2</v>
      </c>
      <c r="FE4" s="45" t="s">
        <v>3</v>
      </c>
      <c r="FF4" s="46" t="s">
        <v>4</v>
      </c>
      <c r="FG4" s="50" t="s">
        <v>5</v>
      </c>
      <c r="FH4" s="40" t="s">
        <v>2</v>
      </c>
      <c r="FI4" s="41" t="s">
        <v>3</v>
      </c>
      <c r="FJ4" s="42" t="s">
        <v>4</v>
      </c>
      <c r="FK4" s="42" t="s">
        <v>5</v>
      </c>
      <c r="FL4" s="40" t="s">
        <v>2</v>
      </c>
      <c r="FM4" s="41" t="s">
        <v>3</v>
      </c>
      <c r="FN4" s="42" t="s">
        <v>4</v>
      </c>
      <c r="FO4" s="43" t="s">
        <v>5</v>
      </c>
      <c r="FP4" s="44" t="s">
        <v>2</v>
      </c>
      <c r="FQ4" s="45" t="s">
        <v>3</v>
      </c>
      <c r="FR4" s="46" t="s">
        <v>4</v>
      </c>
      <c r="FS4" s="50" t="s">
        <v>5</v>
      </c>
      <c r="FT4" s="44" t="s">
        <v>2</v>
      </c>
      <c r="FU4" s="45" t="s">
        <v>3</v>
      </c>
      <c r="FV4" s="46" t="s">
        <v>4</v>
      </c>
      <c r="FW4" s="50" t="s">
        <v>5</v>
      </c>
      <c r="FX4" s="40" t="s">
        <v>2</v>
      </c>
      <c r="FY4" s="41" t="s">
        <v>3</v>
      </c>
      <c r="FZ4" s="42" t="s">
        <v>4</v>
      </c>
      <c r="GA4" s="42" t="s">
        <v>5</v>
      </c>
      <c r="GB4" s="40" t="s">
        <v>2</v>
      </c>
      <c r="GC4" s="41" t="s">
        <v>3</v>
      </c>
      <c r="GD4" s="42" t="s">
        <v>4</v>
      </c>
      <c r="GE4" s="43" t="s">
        <v>5</v>
      </c>
      <c r="GF4" s="44" t="s">
        <v>2</v>
      </c>
      <c r="GG4" s="45" t="s">
        <v>3</v>
      </c>
      <c r="GH4" s="46" t="s">
        <v>4</v>
      </c>
      <c r="GI4" s="50" t="s">
        <v>5</v>
      </c>
      <c r="GJ4" s="44" t="s">
        <v>2</v>
      </c>
      <c r="GK4" s="45" t="s">
        <v>3</v>
      </c>
      <c r="GL4" s="46" t="s">
        <v>4</v>
      </c>
      <c r="GM4" s="50" t="s">
        <v>5</v>
      </c>
      <c r="GN4" s="40" t="s">
        <v>2</v>
      </c>
      <c r="GO4" s="41" t="s">
        <v>3</v>
      </c>
      <c r="GP4" s="42" t="s">
        <v>4</v>
      </c>
      <c r="GQ4" s="42" t="s">
        <v>5</v>
      </c>
      <c r="GR4" s="40" t="s">
        <v>2</v>
      </c>
      <c r="GS4" s="41" t="s">
        <v>3</v>
      </c>
      <c r="GT4" s="42" t="s">
        <v>4</v>
      </c>
      <c r="GU4" s="43" t="s">
        <v>5</v>
      </c>
      <c r="GV4" s="44" t="s">
        <v>2</v>
      </c>
      <c r="GW4" s="45" t="s">
        <v>3</v>
      </c>
      <c r="GX4" s="46" t="s">
        <v>4</v>
      </c>
      <c r="GY4" s="50" t="s">
        <v>5</v>
      </c>
      <c r="GZ4" s="44" t="s">
        <v>2</v>
      </c>
      <c r="HA4" s="45" t="s">
        <v>3</v>
      </c>
      <c r="HB4" s="46" t="s">
        <v>4</v>
      </c>
      <c r="HC4" s="50" t="s">
        <v>5</v>
      </c>
      <c r="HD4" s="40" t="s">
        <v>2</v>
      </c>
      <c r="HE4" s="41" t="s">
        <v>3</v>
      </c>
      <c r="HF4" s="42" t="s">
        <v>4</v>
      </c>
      <c r="HG4" s="42" t="s">
        <v>5</v>
      </c>
      <c r="HH4" s="40" t="s">
        <v>2</v>
      </c>
      <c r="HI4" s="41" t="s">
        <v>3</v>
      </c>
      <c r="HJ4" s="42" t="s">
        <v>4</v>
      </c>
      <c r="HK4" s="43" t="s">
        <v>5</v>
      </c>
    </row>
    <row r="5" spans="1:219" ht="15" thickBot="1" x14ac:dyDescent="0.4">
      <c r="A5" s="2"/>
      <c r="B5" s="117" t="s">
        <v>14</v>
      </c>
      <c r="C5" s="118"/>
      <c r="D5" s="28"/>
      <c r="E5" s="29"/>
      <c r="F5" s="30"/>
      <c r="G5" s="66">
        <v>0.15</v>
      </c>
      <c r="H5" s="37"/>
      <c r="I5" s="38"/>
      <c r="J5" s="39"/>
      <c r="K5" s="70">
        <v>0.15</v>
      </c>
      <c r="L5" s="28"/>
      <c r="M5" s="29"/>
      <c r="N5" s="30"/>
      <c r="O5" s="66">
        <v>0.15</v>
      </c>
      <c r="P5" s="34"/>
      <c r="Q5" s="35"/>
      <c r="R5" s="36"/>
      <c r="S5" s="71">
        <v>0.15</v>
      </c>
      <c r="T5" s="28"/>
      <c r="U5" s="29"/>
      <c r="V5" s="30"/>
      <c r="W5" s="66">
        <v>0.15</v>
      </c>
      <c r="X5" s="37"/>
      <c r="Y5" s="38"/>
      <c r="Z5" s="39"/>
      <c r="AA5" s="70">
        <v>0.15</v>
      </c>
      <c r="AB5" s="28"/>
      <c r="AC5" s="29"/>
      <c r="AD5" s="30"/>
      <c r="AE5" s="66">
        <v>0.15</v>
      </c>
      <c r="AF5" s="34"/>
      <c r="AG5" s="35"/>
      <c r="AH5" s="36"/>
      <c r="AI5" s="71">
        <v>0.15</v>
      </c>
      <c r="AJ5" s="28"/>
      <c r="AK5" s="29"/>
      <c r="AL5" s="30"/>
      <c r="AM5" s="66">
        <v>0.15</v>
      </c>
      <c r="AN5" s="37"/>
      <c r="AO5" s="38"/>
      <c r="AP5" s="39"/>
      <c r="AQ5" s="70">
        <v>0.15</v>
      </c>
      <c r="AR5" s="28"/>
      <c r="AS5" s="29"/>
      <c r="AT5" s="30"/>
      <c r="AU5" s="66">
        <v>0.15</v>
      </c>
      <c r="AV5" s="34"/>
      <c r="AW5" s="35"/>
      <c r="AX5" s="36"/>
      <c r="AY5" s="71">
        <v>0.15</v>
      </c>
      <c r="AZ5" s="28"/>
      <c r="BA5" s="29"/>
      <c r="BB5" s="30"/>
      <c r="BC5" s="66">
        <v>0.15</v>
      </c>
      <c r="BD5" s="37"/>
      <c r="BE5" s="38"/>
      <c r="BF5" s="39"/>
      <c r="BG5" s="70">
        <v>0.15</v>
      </c>
      <c r="BH5" s="28"/>
      <c r="BI5" s="29"/>
      <c r="BJ5" s="30"/>
      <c r="BK5" s="66">
        <v>0.15</v>
      </c>
      <c r="BL5" s="34"/>
      <c r="BM5" s="35"/>
      <c r="BN5" s="36"/>
      <c r="BO5" s="70">
        <v>0.15</v>
      </c>
      <c r="BP5" s="28"/>
      <c r="BQ5" s="29"/>
      <c r="BR5" s="30"/>
      <c r="BS5" s="66">
        <v>0.15</v>
      </c>
      <c r="BT5" s="37"/>
      <c r="BU5" s="38"/>
      <c r="BV5" s="39"/>
      <c r="BW5" s="70">
        <v>0.15</v>
      </c>
      <c r="BX5" s="28"/>
      <c r="BY5" s="29"/>
      <c r="BZ5" s="30"/>
      <c r="CA5" s="66">
        <v>0.15</v>
      </c>
      <c r="CB5" s="34"/>
      <c r="CC5" s="35"/>
      <c r="CD5" s="36"/>
      <c r="CE5" s="71">
        <v>0.15</v>
      </c>
      <c r="CF5" s="28"/>
      <c r="CG5" s="29"/>
      <c r="CH5" s="30"/>
      <c r="CI5" s="66">
        <v>0.15</v>
      </c>
      <c r="CJ5" s="34"/>
      <c r="CK5" s="35"/>
      <c r="CL5" s="36"/>
      <c r="CM5" s="71">
        <v>0.15</v>
      </c>
      <c r="CN5" s="28"/>
      <c r="CO5" s="29"/>
      <c r="CP5" s="30"/>
      <c r="CQ5" s="66">
        <v>0.15</v>
      </c>
      <c r="CR5" s="34"/>
      <c r="CS5" s="35"/>
      <c r="CT5" s="36"/>
      <c r="CU5" s="71">
        <v>0.15</v>
      </c>
      <c r="CV5" s="28"/>
      <c r="CW5" s="29"/>
      <c r="CX5" s="30"/>
      <c r="CY5" s="66">
        <v>0.15</v>
      </c>
      <c r="CZ5" s="34"/>
      <c r="DA5" s="35"/>
      <c r="DB5" s="36"/>
      <c r="DC5" s="71">
        <v>0.15</v>
      </c>
      <c r="DD5" s="28"/>
      <c r="DE5" s="29"/>
      <c r="DF5" s="30"/>
      <c r="DG5" s="66">
        <v>0.15</v>
      </c>
      <c r="DH5" s="34"/>
      <c r="DI5" s="35"/>
      <c r="DJ5" s="36"/>
      <c r="DK5" s="71">
        <v>0.15</v>
      </c>
      <c r="DL5" s="28"/>
      <c r="DM5" s="29"/>
      <c r="DN5" s="30"/>
      <c r="DO5" s="66">
        <v>0.15</v>
      </c>
      <c r="DP5" s="34"/>
      <c r="DQ5" s="35"/>
      <c r="DR5" s="36"/>
      <c r="DS5" s="71">
        <v>0.15</v>
      </c>
      <c r="DT5" s="28"/>
      <c r="DU5" s="29"/>
      <c r="DV5" s="30"/>
      <c r="DW5" s="66">
        <v>0.15</v>
      </c>
      <c r="DX5" s="34"/>
      <c r="DY5" s="35"/>
      <c r="DZ5" s="36"/>
      <c r="EA5" s="71">
        <v>0.15</v>
      </c>
      <c r="EB5" s="28"/>
      <c r="EC5" s="29"/>
      <c r="ED5" s="30"/>
      <c r="EE5" s="66">
        <v>0.15</v>
      </c>
      <c r="EF5" s="34"/>
      <c r="EG5" s="35"/>
      <c r="EH5" s="36"/>
      <c r="EI5" s="71">
        <v>0.15</v>
      </c>
      <c r="EJ5" s="28"/>
      <c r="EK5" s="29"/>
      <c r="EL5" s="30"/>
      <c r="EM5" s="66">
        <v>0.15</v>
      </c>
      <c r="EN5" s="34"/>
      <c r="EO5" s="35"/>
      <c r="EP5" s="36"/>
      <c r="EQ5" s="71">
        <v>0.15</v>
      </c>
      <c r="ER5" s="28"/>
      <c r="ES5" s="29"/>
      <c r="ET5" s="30"/>
      <c r="EU5" s="66">
        <v>0.15</v>
      </c>
      <c r="EV5" s="34"/>
      <c r="EW5" s="35"/>
      <c r="EX5" s="36"/>
      <c r="EY5" s="71">
        <v>0.15</v>
      </c>
      <c r="EZ5" s="28"/>
      <c r="FA5" s="29"/>
      <c r="FB5" s="30"/>
      <c r="FC5" s="66">
        <v>0.15</v>
      </c>
      <c r="FD5" s="34"/>
      <c r="FE5" s="35"/>
      <c r="FF5" s="36"/>
      <c r="FG5" s="71">
        <v>0.15</v>
      </c>
      <c r="FH5" s="28"/>
      <c r="FI5" s="29"/>
      <c r="FJ5" s="30"/>
      <c r="FK5" s="66">
        <v>0.15</v>
      </c>
      <c r="FL5" s="34"/>
      <c r="FM5" s="35"/>
      <c r="FN5" s="36"/>
      <c r="FO5" s="71">
        <v>0.15</v>
      </c>
      <c r="FP5" s="28"/>
      <c r="FQ5" s="29"/>
      <c r="FR5" s="30"/>
      <c r="FS5" s="66">
        <v>0.15</v>
      </c>
      <c r="FT5" s="34"/>
      <c r="FU5" s="35"/>
      <c r="FV5" s="36"/>
      <c r="FW5" s="71">
        <v>0.15</v>
      </c>
      <c r="FX5" s="28"/>
      <c r="FY5" s="29"/>
      <c r="FZ5" s="30"/>
      <c r="GA5" s="66">
        <v>0.15</v>
      </c>
      <c r="GB5" s="34"/>
      <c r="GC5" s="35"/>
      <c r="GD5" s="36"/>
      <c r="GE5" s="71">
        <v>0.15</v>
      </c>
      <c r="GF5" s="28"/>
      <c r="GG5" s="29"/>
      <c r="GH5" s="30"/>
      <c r="GI5" s="66">
        <v>0.15</v>
      </c>
      <c r="GJ5" s="34"/>
      <c r="GK5" s="35"/>
      <c r="GL5" s="36"/>
      <c r="GM5" s="71">
        <v>0.15</v>
      </c>
      <c r="GN5" s="28"/>
      <c r="GO5" s="29"/>
      <c r="GP5" s="30"/>
      <c r="GQ5" s="66">
        <v>0.15</v>
      </c>
      <c r="GR5" s="34"/>
      <c r="GS5" s="35"/>
      <c r="GT5" s="36"/>
      <c r="GU5" s="71">
        <v>0.15</v>
      </c>
      <c r="GV5" s="28"/>
      <c r="GW5" s="29"/>
      <c r="GX5" s="30"/>
      <c r="GY5" s="66">
        <v>0.15</v>
      </c>
      <c r="GZ5" s="34"/>
      <c r="HA5" s="35"/>
      <c r="HB5" s="36"/>
      <c r="HC5" s="71">
        <v>0.15</v>
      </c>
      <c r="HD5" s="28"/>
      <c r="HE5" s="29"/>
      <c r="HF5" s="30"/>
      <c r="HG5" s="66">
        <v>0.15</v>
      </c>
      <c r="HH5" s="34"/>
      <c r="HI5" s="35"/>
      <c r="HJ5" s="36"/>
      <c r="HK5" s="71">
        <v>0.15</v>
      </c>
    </row>
    <row r="6" spans="1:219" ht="15" thickBot="1" x14ac:dyDescent="0.4">
      <c r="A6" s="2"/>
      <c r="B6" s="119" t="s">
        <v>15</v>
      </c>
      <c r="C6" s="120"/>
      <c r="D6" s="28"/>
      <c r="E6" s="29"/>
      <c r="F6" s="30"/>
      <c r="G6" s="66">
        <v>8.5000000000000006E-2</v>
      </c>
      <c r="H6" s="34"/>
      <c r="I6" s="35"/>
      <c r="J6" s="36"/>
      <c r="K6" s="71">
        <v>8.5000000000000006E-2</v>
      </c>
      <c r="L6" s="31"/>
      <c r="M6" s="32"/>
      <c r="N6" s="33"/>
      <c r="O6" s="75">
        <v>8.5000000000000006E-2</v>
      </c>
      <c r="P6" s="34"/>
      <c r="Q6" s="35"/>
      <c r="R6" s="36"/>
      <c r="S6" s="71">
        <v>8.5000000000000006E-2</v>
      </c>
      <c r="T6" s="28"/>
      <c r="U6" s="29"/>
      <c r="V6" s="30"/>
      <c r="W6" s="66">
        <v>8.5000000000000006E-2</v>
      </c>
      <c r="X6" s="34"/>
      <c r="Y6" s="35"/>
      <c r="Z6" s="36"/>
      <c r="AA6" s="71">
        <v>8.5000000000000006E-2</v>
      </c>
      <c r="AB6" s="31"/>
      <c r="AC6" s="32"/>
      <c r="AD6" s="33"/>
      <c r="AE6" s="75">
        <v>8.2500000000000004E-2</v>
      </c>
      <c r="AF6" s="34"/>
      <c r="AG6" s="35"/>
      <c r="AH6" s="36"/>
      <c r="AI6" s="71">
        <v>8.2500000000000004E-2</v>
      </c>
      <c r="AJ6" s="28"/>
      <c r="AK6" s="29"/>
      <c r="AL6" s="30"/>
      <c r="AM6" s="75">
        <v>8.2500000000000004E-2</v>
      </c>
      <c r="AN6" s="34"/>
      <c r="AO6" s="35"/>
      <c r="AP6" s="36"/>
      <c r="AQ6" s="71">
        <v>8.2500000000000004E-2</v>
      </c>
      <c r="AR6" s="31"/>
      <c r="AS6" s="32"/>
      <c r="AT6" s="33"/>
      <c r="AU6" s="75">
        <v>8.2500000000000004E-2</v>
      </c>
      <c r="AV6" s="34"/>
      <c r="AW6" s="35"/>
      <c r="AX6" s="36"/>
      <c r="AY6" s="71">
        <v>8.2500000000000004E-2</v>
      </c>
      <c r="AZ6" s="28"/>
      <c r="BA6" s="29"/>
      <c r="BB6" s="30"/>
      <c r="BC6" s="66">
        <v>0.08</v>
      </c>
      <c r="BD6" s="34"/>
      <c r="BE6" s="35"/>
      <c r="BF6" s="36"/>
      <c r="BG6" s="71">
        <v>0.08</v>
      </c>
      <c r="BH6" s="31"/>
      <c r="BI6" s="32"/>
      <c r="BJ6" s="33"/>
      <c r="BK6" s="66">
        <v>0.08</v>
      </c>
      <c r="BL6" s="34"/>
      <c r="BM6" s="35"/>
      <c r="BN6" s="36"/>
      <c r="BO6" s="71">
        <v>0.08</v>
      </c>
      <c r="BP6" s="28"/>
      <c r="BQ6" s="29"/>
      <c r="BR6" s="30"/>
      <c r="BS6" s="66">
        <v>0.08</v>
      </c>
      <c r="BT6" s="34"/>
      <c r="BU6" s="35"/>
      <c r="BV6" s="36"/>
      <c r="BW6" s="71">
        <v>0.08</v>
      </c>
      <c r="BX6" s="31"/>
      <c r="BY6" s="32"/>
      <c r="BZ6" s="33"/>
      <c r="CA6" s="75">
        <v>7.7499999999999999E-2</v>
      </c>
      <c r="CB6" s="34"/>
      <c r="CC6" s="35"/>
      <c r="CD6" s="36"/>
      <c r="CE6" s="71">
        <v>7.7499999999999999E-2</v>
      </c>
      <c r="CF6" s="31"/>
      <c r="CG6" s="32"/>
      <c r="CH6" s="33"/>
      <c r="CI6" s="75">
        <v>7.7499999999999999E-2</v>
      </c>
      <c r="CJ6" s="34"/>
      <c r="CK6" s="35"/>
      <c r="CL6" s="36"/>
      <c r="CM6" s="71">
        <v>7.7499999999999999E-2</v>
      </c>
      <c r="CN6" s="31"/>
      <c r="CO6" s="32"/>
      <c r="CP6" s="33"/>
      <c r="CQ6" s="75">
        <v>7.7499999999999999E-2</v>
      </c>
      <c r="CR6" s="34"/>
      <c r="CS6" s="35"/>
      <c r="CT6" s="36"/>
      <c r="CU6" s="71">
        <v>7.7499999999999999E-2</v>
      </c>
      <c r="CV6" s="31"/>
      <c r="CW6" s="32"/>
      <c r="CX6" s="33"/>
      <c r="CY6" s="75">
        <v>7.7499999999999999E-2</v>
      </c>
      <c r="CZ6" s="34"/>
      <c r="DA6" s="35"/>
      <c r="DB6" s="36"/>
      <c r="DC6" s="71">
        <v>7.7499999999999999E-2</v>
      </c>
      <c r="DD6" s="31"/>
      <c r="DE6" s="32"/>
      <c r="DF6" s="33"/>
      <c r="DG6" s="75">
        <v>7.7499999999999999E-2</v>
      </c>
      <c r="DH6" s="34"/>
      <c r="DI6" s="35"/>
      <c r="DJ6" s="36"/>
      <c r="DK6" s="71">
        <v>7.7499999999999999E-2</v>
      </c>
      <c r="DL6" s="31"/>
      <c r="DM6" s="32"/>
      <c r="DN6" s="33"/>
      <c r="DO6" s="75">
        <v>7.7499999999999999E-2</v>
      </c>
      <c r="DP6" s="34"/>
      <c r="DQ6" s="35"/>
      <c r="DR6" s="36"/>
      <c r="DS6" s="71">
        <v>7.7499999999999999E-2</v>
      </c>
      <c r="DT6" s="31"/>
      <c r="DU6" s="32"/>
      <c r="DV6" s="33"/>
      <c r="DW6" s="75">
        <v>7.7499999999999999E-2</v>
      </c>
      <c r="DX6" s="34"/>
      <c r="DY6" s="35"/>
      <c r="DZ6" s="36"/>
      <c r="EA6" s="71">
        <v>7.7499999999999999E-2</v>
      </c>
      <c r="EB6" s="31"/>
      <c r="EC6" s="32"/>
      <c r="ED6" s="33"/>
      <c r="EE6" s="75">
        <v>7.7499999999999999E-2</v>
      </c>
      <c r="EF6" s="34"/>
      <c r="EG6" s="35"/>
      <c r="EH6" s="36"/>
      <c r="EI6" s="71">
        <v>7.7499999999999999E-2</v>
      </c>
      <c r="EJ6" s="31"/>
      <c r="EK6" s="32"/>
      <c r="EL6" s="33"/>
      <c r="EM6" s="75">
        <v>6.7500000000000004E-2</v>
      </c>
      <c r="EN6" s="34"/>
      <c r="EO6" s="35"/>
      <c r="EP6" s="36"/>
      <c r="EQ6" s="71">
        <v>6.7500000000000004E-2</v>
      </c>
      <c r="ER6" s="31"/>
      <c r="ES6" s="32"/>
      <c r="ET6" s="33"/>
      <c r="EU6" s="75">
        <v>6.7500000000000004E-2</v>
      </c>
      <c r="EV6" s="34"/>
      <c r="EW6" s="35"/>
      <c r="EX6" s="36"/>
      <c r="EY6" s="71">
        <v>6.7500000000000004E-2</v>
      </c>
      <c r="EZ6" s="31"/>
      <c r="FA6" s="32"/>
      <c r="FB6" s="33"/>
      <c r="FC6" s="75">
        <v>6.7500000000000004E-2</v>
      </c>
      <c r="FD6" s="34"/>
      <c r="FE6" s="35"/>
      <c r="FF6" s="36"/>
      <c r="FG6" s="71">
        <v>6.7500000000000004E-2</v>
      </c>
      <c r="FH6" s="31"/>
      <c r="FI6" s="32"/>
      <c r="FJ6" s="33"/>
      <c r="FK6" s="75">
        <v>4.7500000000000001E-2</v>
      </c>
      <c r="FL6" s="34"/>
      <c r="FM6" s="35"/>
      <c r="FN6" s="36"/>
      <c r="FO6" s="71">
        <v>4.7500000000000001E-2</v>
      </c>
      <c r="FP6" s="31"/>
      <c r="FQ6" s="32"/>
      <c r="FR6" s="33"/>
      <c r="FS6" s="75">
        <v>4.7500000000000001E-2</v>
      </c>
      <c r="FT6" s="34"/>
      <c r="FU6" s="35"/>
      <c r="FV6" s="36"/>
      <c r="FW6" s="71">
        <v>4.7500000000000001E-2</v>
      </c>
      <c r="FX6" s="31"/>
      <c r="FY6" s="32"/>
      <c r="FZ6" s="33"/>
      <c r="GA6" s="75">
        <v>4.7500000000000001E-2</v>
      </c>
      <c r="GB6" s="34"/>
      <c r="GC6" s="35"/>
      <c r="GD6" s="36"/>
      <c r="GE6" s="71">
        <v>4.7500000000000001E-2</v>
      </c>
      <c r="GF6" s="31"/>
      <c r="GG6" s="32"/>
      <c r="GH6" s="33"/>
      <c r="GI6" s="75">
        <v>4.7500000000000001E-2</v>
      </c>
      <c r="GJ6" s="34"/>
      <c r="GK6" s="35"/>
      <c r="GL6" s="36"/>
      <c r="GM6" s="71">
        <v>4.7500000000000001E-2</v>
      </c>
      <c r="GN6" s="31"/>
      <c r="GO6" s="32"/>
      <c r="GP6" s="33"/>
      <c r="GQ6" s="75">
        <v>4.7500000000000001E-2</v>
      </c>
      <c r="GR6" s="34"/>
      <c r="GS6" s="35"/>
      <c r="GT6" s="36"/>
      <c r="GU6" s="71">
        <v>4.7500000000000001E-2</v>
      </c>
      <c r="GV6" s="31"/>
      <c r="GW6" s="32"/>
      <c r="GX6" s="33"/>
      <c r="GY6" s="75">
        <v>4.7500000000000001E-2</v>
      </c>
      <c r="GZ6" s="34"/>
      <c r="HA6" s="35"/>
      <c r="HB6" s="36"/>
      <c r="HC6" s="71">
        <v>4.7500000000000001E-2</v>
      </c>
      <c r="HD6" s="31"/>
      <c r="HE6" s="32"/>
      <c r="HF6" s="33"/>
      <c r="HG6" s="75">
        <v>4.7500000000000001E-2</v>
      </c>
      <c r="HH6" s="34"/>
      <c r="HI6" s="35"/>
      <c r="HJ6" s="36"/>
      <c r="HK6" s="71">
        <v>4.7500000000000001E-2</v>
      </c>
    </row>
    <row r="7" spans="1:219" ht="16" customHeight="1" x14ac:dyDescent="0.35">
      <c r="A7" s="3"/>
      <c r="B7" s="125" t="s">
        <v>18</v>
      </c>
      <c r="C7" s="126"/>
      <c r="D7" s="25">
        <f>Cronograma!B4+7</f>
        <v>44677</v>
      </c>
      <c r="E7" s="26">
        <v>44678</v>
      </c>
      <c r="F7" s="27">
        <f>IF(E7="Pendiente","-",E7-Cronograma!B$4)</f>
        <v>8</v>
      </c>
      <c r="G7" s="67">
        <v>0.29380000000000001</v>
      </c>
      <c r="H7" s="51">
        <f>Cronograma!F4+7</f>
        <v>44691</v>
      </c>
      <c r="I7" s="18">
        <v>44692</v>
      </c>
      <c r="J7" s="19">
        <f>IF(I7="Pendiente","-",I7-Cronograma!F$4)</f>
        <v>8</v>
      </c>
      <c r="K7" s="72">
        <v>0.29380000000000001</v>
      </c>
      <c r="L7" s="25">
        <f>Cronograma!J4+7</f>
        <v>44705</v>
      </c>
      <c r="M7" s="26">
        <v>44708</v>
      </c>
      <c r="N7" s="27">
        <f>IF(M7="Pendiente","-",M7-Cronograma!J$4)</f>
        <v>10</v>
      </c>
      <c r="O7" s="67">
        <v>0.29380000000000001</v>
      </c>
      <c r="P7" s="51">
        <f>Cronograma!N4+7</f>
        <v>44721</v>
      </c>
      <c r="Q7" s="18">
        <v>44722</v>
      </c>
      <c r="R7" s="19">
        <f>IF(Q7="Pendiente","-",Q7-Cronograma!N$4)</f>
        <v>8</v>
      </c>
      <c r="S7" s="72">
        <v>0.29380000000000001</v>
      </c>
      <c r="T7" s="25">
        <f>Cronograma!R4+7</f>
        <v>44740</v>
      </c>
      <c r="U7" s="26">
        <v>44741</v>
      </c>
      <c r="V7" s="27">
        <f>IF(U7="Pendiente","-",U7-Cronograma!R$4)</f>
        <v>8</v>
      </c>
      <c r="W7" s="67">
        <v>0.29380000000000001</v>
      </c>
      <c r="X7" s="51">
        <f>Cronograma!V4+7</f>
        <v>44753</v>
      </c>
      <c r="Y7" s="18">
        <v>44753</v>
      </c>
      <c r="Z7" s="19">
        <f>IF(Y7="Pendiente","-",Y7-Cronograma!V$4)</f>
        <v>7</v>
      </c>
      <c r="AA7" s="72">
        <v>0.29380000000000001</v>
      </c>
      <c r="AB7" s="25">
        <f>Cronograma!Z4+7</f>
        <v>44768</v>
      </c>
      <c r="AC7" s="26">
        <v>44770</v>
      </c>
      <c r="AD7" s="27">
        <f>IF(AC7="Pendiente","-",AC7-Cronograma!Z$4)</f>
        <v>9</v>
      </c>
      <c r="AE7" s="67">
        <v>0.29470000000000002</v>
      </c>
      <c r="AF7" s="51">
        <f>Cronograma!AD4+7</f>
        <v>44782</v>
      </c>
      <c r="AG7" s="18">
        <v>44783</v>
      </c>
      <c r="AH7" s="19">
        <f>IF(AG7="Pendiente","-",AG7-Cronograma!AD$4)</f>
        <v>8</v>
      </c>
      <c r="AI7" s="72">
        <v>0.29470000000000002</v>
      </c>
      <c r="AJ7" s="25">
        <f>Cronograma!AH4+7</f>
        <v>44797</v>
      </c>
      <c r="AK7" s="26">
        <v>44798</v>
      </c>
      <c r="AL7" s="27">
        <f>IF(AK7="Pendiente","-",AK7-Cronograma!AH$4)</f>
        <v>8</v>
      </c>
      <c r="AM7" s="67">
        <v>0.29470000000000002</v>
      </c>
      <c r="AN7" s="51">
        <f>Cronograma!AL4+7</f>
        <v>44813</v>
      </c>
      <c r="AO7" s="18">
        <v>44813</v>
      </c>
      <c r="AP7" s="19">
        <f>IF(AO7="Pendiente","-",AO7-Cronograma!AL$4)</f>
        <v>7</v>
      </c>
      <c r="AQ7" s="72">
        <v>0.29470000000000002</v>
      </c>
      <c r="AR7" s="25">
        <f>Cronograma!AP4+7</f>
        <v>44830</v>
      </c>
      <c r="AS7" s="26">
        <v>44830</v>
      </c>
      <c r="AT7" s="27">
        <f>IF(AS7="Pendiente","-",AS7-Cronograma!AP$4)</f>
        <v>7</v>
      </c>
      <c r="AU7" s="67">
        <v>0.29470000000000002</v>
      </c>
      <c r="AV7" s="51">
        <f>Cronograma!AT4+7</f>
        <v>44845</v>
      </c>
      <c r="AW7" s="18">
        <v>44848</v>
      </c>
      <c r="AX7" s="19">
        <f>IF(AW7="Pendiente","-",AW7-Cronograma!AT$4)</f>
        <v>10</v>
      </c>
      <c r="AY7" s="72">
        <v>0.29470000000000002</v>
      </c>
      <c r="AZ7" s="25">
        <f>Cronograma!AX4+7</f>
        <v>44859</v>
      </c>
      <c r="BA7" s="26">
        <v>44860</v>
      </c>
      <c r="BB7" s="27">
        <f>IF(BA7="Pendiente","-",BA7-Cronograma!AX$4)</f>
        <v>8</v>
      </c>
      <c r="BC7" s="67">
        <v>0.29570000000000002</v>
      </c>
      <c r="BD7" s="51">
        <f>Cronograma!BB4+7</f>
        <v>44874</v>
      </c>
      <c r="BE7" s="18">
        <v>44873</v>
      </c>
      <c r="BF7" s="19">
        <f>IF(BE7="Pendiente","-",BE7-Cronograma!BB$4)</f>
        <v>6</v>
      </c>
      <c r="BG7" s="72">
        <v>0.29570000000000002</v>
      </c>
      <c r="BH7" s="25">
        <f>Cronograma!BF4+7</f>
        <v>44891</v>
      </c>
      <c r="BI7" s="26">
        <v>44890</v>
      </c>
      <c r="BJ7" s="27">
        <f>IF(BI7="Pendiente","-",BI7-Cronograma!BF$4)</f>
        <v>6</v>
      </c>
      <c r="BK7" s="67">
        <v>0.29570000000000002</v>
      </c>
      <c r="BL7" s="51">
        <f>Cronograma!BJ4+7</f>
        <v>44904</v>
      </c>
      <c r="BM7" s="18">
        <v>44908</v>
      </c>
      <c r="BN7" s="19">
        <f>IF(BM7="Pendiente","-",BM7-Cronograma!BJ$4)</f>
        <v>11</v>
      </c>
      <c r="BO7" s="72">
        <v>0.29570000000000002</v>
      </c>
      <c r="BP7" s="25">
        <f>Cronograma!BN4+7</f>
        <v>44921</v>
      </c>
      <c r="BQ7" s="26">
        <v>44923</v>
      </c>
      <c r="BR7" s="27">
        <f>IF(BQ7="Pendiente","-",BQ7-Cronograma!BN$4)</f>
        <v>9</v>
      </c>
      <c r="BS7" s="67">
        <v>0.29570000000000002</v>
      </c>
      <c r="BT7" s="51">
        <f>Cronograma!BR4+7</f>
        <v>44936</v>
      </c>
      <c r="BU7" s="18">
        <v>44937</v>
      </c>
      <c r="BV7" s="19">
        <f>IF(BU7="Pendiente","-",BU7-Cronograma!BR$4)</f>
        <v>8</v>
      </c>
      <c r="BW7" s="72">
        <v>0.29570000000000002</v>
      </c>
      <c r="BX7" s="25">
        <f>Cronograma!BV4+7</f>
        <v>44950</v>
      </c>
      <c r="BY7" s="26">
        <v>44952</v>
      </c>
      <c r="BZ7" s="27">
        <f>IF(BY7="Pendiente","-",BY7-Cronograma!BV$4)</f>
        <v>9</v>
      </c>
      <c r="CA7" s="67">
        <v>0.29649999999999999</v>
      </c>
      <c r="CB7" s="51">
        <f>Cronograma!BZ4+7</f>
        <v>44966</v>
      </c>
      <c r="CC7" s="18">
        <v>44966</v>
      </c>
      <c r="CD7" s="19">
        <f>IF(CC7="Pendiente","-",CC7-Cronograma!BZ$4)</f>
        <v>7</v>
      </c>
      <c r="CE7" s="72">
        <v>0.29649999999999999</v>
      </c>
      <c r="CF7" s="25">
        <f>Cronograma!CD4+7</f>
        <v>44981</v>
      </c>
      <c r="CG7" s="26">
        <v>44981</v>
      </c>
      <c r="CH7" s="27">
        <f>IF(CG7="Pendiente","-",CG7-Cronograma!CD$4)</f>
        <v>7</v>
      </c>
      <c r="CI7" s="67">
        <v>0.29649999999999999</v>
      </c>
      <c r="CJ7" s="51">
        <f>Cronograma!CH4+7</f>
        <v>44994</v>
      </c>
      <c r="CK7" s="18">
        <v>44994</v>
      </c>
      <c r="CL7" s="19">
        <f>IF(CK7="Pendiente","-",CK7-Cronograma!CH$4)</f>
        <v>7</v>
      </c>
      <c r="CM7" s="72">
        <v>0.29649999999999999</v>
      </c>
      <c r="CN7" s="25">
        <f>Cronograma!CL4+7</f>
        <v>45009</v>
      </c>
      <c r="CO7" s="26">
        <v>45013</v>
      </c>
      <c r="CP7" s="27">
        <f>IF(CO7="Pendiente","-",CO7-Cronograma!CL$4)</f>
        <v>11</v>
      </c>
      <c r="CQ7" s="67">
        <v>0.29649999999999999</v>
      </c>
      <c r="CR7" s="51">
        <f>Cronograma!CP4+7</f>
        <v>45027</v>
      </c>
      <c r="CS7" s="18">
        <v>45029</v>
      </c>
      <c r="CT7" s="19">
        <f>IF(CS7="Pendiente","-",CS7-Cronograma!CP$4)</f>
        <v>9</v>
      </c>
      <c r="CU7" s="72">
        <v>0.29649999999999999</v>
      </c>
      <c r="CV7" s="25">
        <f>Cronograma!CT4+7</f>
        <v>45041</v>
      </c>
      <c r="CW7" s="26">
        <v>45043</v>
      </c>
      <c r="CX7" s="27">
        <f>IF(CW7="Pendiente","-",CW7-Cronograma!CT$4)</f>
        <v>9</v>
      </c>
      <c r="CY7" s="67">
        <v>0.29649999999999999</v>
      </c>
      <c r="CZ7" s="51">
        <f>Cronograma!CX4+7</f>
        <v>45056</v>
      </c>
      <c r="DA7" s="18">
        <v>45056</v>
      </c>
      <c r="DB7" s="19">
        <f>IF(DA7="Pendiente","-",DA7-Cronograma!CX$4)</f>
        <v>7</v>
      </c>
      <c r="DC7" s="72">
        <v>0.29649999999999999</v>
      </c>
      <c r="DD7" s="25">
        <f>Cronograma!DB4+7</f>
        <v>45070</v>
      </c>
      <c r="DE7" s="26">
        <v>45070</v>
      </c>
      <c r="DF7" s="27">
        <f>IF(DE7="Pendiente","-",DE7-Cronograma!DB$4)</f>
        <v>7</v>
      </c>
      <c r="DG7" s="67">
        <v>0.29649999999999999</v>
      </c>
      <c r="DH7" s="51">
        <f>Cronograma!DF4+7</f>
        <v>45086</v>
      </c>
      <c r="DI7" s="18">
        <v>45086</v>
      </c>
      <c r="DJ7" s="19">
        <f>IF(DI7="Pendiente","-",DI7-Cronograma!DF$4)</f>
        <v>7</v>
      </c>
      <c r="DK7" s="72">
        <v>0.29649999999999999</v>
      </c>
      <c r="DL7" s="25">
        <f>Cronograma!DJ4+7</f>
        <v>45105</v>
      </c>
      <c r="DM7" s="26">
        <v>45104</v>
      </c>
      <c r="DN7" s="27">
        <f>IF(DM7="Pendiente","-",DM7-Cronograma!DJ$4)</f>
        <v>6</v>
      </c>
      <c r="DO7" s="67">
        <v>0.29649999999999999</v>
      </c>
      <c r="DP7" s="51">
        <f>Cronograma!DN4+7</f>
        <v>45118</v>
      </c>
      <c r="DQ7" s="18">
        <v>45117</v>
      </c>
      <c r="DR7" s="19">
        <f>IF(DQ7="Pendiente","-",DQ7-Cronograma!DN$4)</f>
        <v>6</v>
      </c>
      <c r="DS7" s="72">
        <v>0.29649999999999999</v>
      </c>
      <c r="DT7" s="25">
        <f>Cronograma!DR4+7</f>
        <v>45132</v>
      </c>
      <c r="DU7" s="26">
        <v>45132</v>
      </c>
      <c r="DV7" s="27">
        <f>IF(DU7="Pendiente","-",DU7-Cronograma!DR$4)</f>
        <v>7</v>
      </c>
      <c r="DW7" s="67">
        <v>0.29649999999999999</v>
      </c>
      <c r="DX7" s="51">
        <f>Cronograma!DV4+7</f>
        <v>45147</v>
      </c>
      <c r="DY7" s="18">
        <v>45147</v>
      </c>
      <c r="DZ7" s="19">
        <f>IF(DY7="Pendiente","-",DY7-Cronograma!DV$4)</f>
        <v>7</v>
      </c>
      <c r="EA7" s="72">
        <v>0.29649999999999999</v>
      </c>
      <c r="EB7" s="25">
        <f>Cronograma!DZ4+7</f>
        <v>45162</v>
      </c>
      <c r="EC7" s="26">
        <v>45162</v>
      </c>
      <c r="ED7" s="27">
        <f>IF(EC7="Pendiente","-",EC7-Cronograma!DZ$4)</f>
        <v>7</v>
      </c>
      <c r="EE7" s="67">
        <v>0.29649999999999999</v>
      </c>
      <c r="EF7" s="51">
        <f>Cronograma!ED4+7</f>
        <v>45180</v>
      </c>
      <c r="EG7" s="18">
        <v>45181</v>
      </c>
      <c r="EH7" s="19">
        <f>IF(EG7="Pendiente","-",EG7-Cronograma!ED$4)</f>
        <v>8</v>
      </c>
      <c r="EI7" s="72">
        <v>0.29649999999999999</v>
      </c>
      <c r="EJ7" s="25">
        <f>Cronograma!EH4+7</f>
        <v>45195</v>
      </c>
      <c r="EK7" s="26">
        <v>45195</v>
      </c>
      <c r="EL7" s="27">
        <f>IF(EK7="Pendiente","-",EK7-Cronograma!EH$4)</f>
        <v>7</v>
      </c>
      <c r="EM7" s="67">
        <v>0.30030000000000001</v>
      </c>
      <c r="EN7" s="51">
        <f>Cronograma!EL4+7</f>
        <v>45209</v>
      </c>
      <c r="EO7" s="18">
        <v>45211</v>
      </c>
      <c r="EP7" s="19">
        <f>IF(EO7="Pendiente","-",EO7-Cronograma!EL$4)</f>
        <v>9</v>
      </c>
      <c r="EQ7" s="72">
        <v>0.30030000000000001</v>
      </c>
      <c r="ER7" s="25">
        <f>Cronograma!EP4+7</f>
        <v>45224</v>
      </c>
      <c r="ES7" s="26">
        <v>45225</v>
      </c>
      <c r="ET7" s="27">
        <f>IF(ES7="Pendiente","-",ES7-Cronograma!EP$4)</f>
        <v>8</v>
      </c>
      <c r="EU7" s="67">
        <v>0.30030000000000001</v>
      </c>
      <c r="EV7" s="51">
        <f>Cronograma!ET4+7</f>
        <v>45239</v>
      </c>
      <c r="EW7" s="18">
        <v>45238</v>
      </c>
      <c r="EX7" s="19">
        <f>IF(EW7="Pendiente","-",EW7-Cronograma!ET$4)</f>
        <v>6</v>
      </c>
      <c r="EY7" s="72">
        <v>0.30030000000000001</v>
      </c>
      <c r="EZ7" s="25">
        <f>Cronograma!EX4+7</f>
        <v>45254</v>
      </c>
      <c r="FA7" s="26">
        <v>45257</v>
      </c>
      <c r="FB7" s="27">
        <f>IF(FA7="Pendiente","-",FA7-Cronograma!EX$4)</f>
        <v>10</v>
      </c>
      <c r="FC7" s="67">
        <v>0.30030000000000001</v>
      </c>
      <c r="FD7" s="51">
        <f>Cronograma!FB4+7</f>
        <v>45271</v>
      </c>
      <c r="FE7" s="18">
        <v>45271</v>
      </c>
      <c r="FF7" s="19">
        <f>IF(FE7="Pendiente","-",FE7-Cronograma!FB$4)</f>
        <v>7</v>
      </c>
      <c r="FG7" s="72">
        <v>0.30030000000000001</v>
      </c>
      <c r="FH7" s="25">
        <f>Cronograma!FF4+7</f>
        <v>45286</v>
      </c>
      <c r="FI7" s="26">
        <v>45288</v>
      </c>
      <c r="FJ7" s="27">
        <f>IF(FI7="Pendiente","-",FI7-Cronograma!FF$4)</f>
        <v>9</v>
      </c>
      <c r="FK7" s="67">
        <v>0.308</v>
      </c>
      <c r="FL7" s="51">
        <f>Cronograma!FJ4+7</f>
        <v>45301</v>
      </c>
      <c r="FM7" s="18">
        <v>45301</v>
      </c>
      <c r="FN7" s="19">
        <f>IF(FM7="Pendiente","-",FM7-Cronograma!FJ$4)</f>
        <v>7</v>
      </c>
      <c r="FO7" s="72">
        <v>0.308</v>
      </c>
      <c r="FP7" s="25">
        <f>Cronograma!FN4+7</f>
        <v>45315</v>
      </c>
      <c r="FQ7" s="26">
        <v>45315</v>
      </c>
      <c r="FR7" s="27">
        <f>IF(FQ7="Pendiente","-",FQ7-Cronograma!FN$4)</f>
        <v>7</v>
      </c>
      <c r="FS7" s="67">
        <v>0.308</v>
      </c>
      <c r="FT7" s="51">
        <f>Cronograma!FR4+7</f>
        <v>45331</v>
      </c>
      <c r="FU7" s="18">
        <v>45330</v>
      </c>
      <c r="FV7" s="19">
        <f>IF(FU7="Pendiente","-",FU7-Cronograma!FR$4)</f>
        <v>6</v>
      </c>
      <c r="FW7" s="72">
        <v>0.308</v>
      </c>
      <c r="FX7" s="25">
        <f>Cronograma!FV4+7</f>
        <v>45348</v>
      </c>
      <c r="FY7" s="26">
        <v>45348</v>
      </c>
      <c r="FZ7" s="27">
        <f>IF(FY7="Pendiente","-",FY7-Cronograma!FV$4)</f>
        <v>7</v>
      </c>
      <c r="GA7" s="67">
        <v>0.308</v>
      </c>
      <c r="GB7" s="51">
        <f>Cronograma!FZ4+7</f>
        <v>45362</v>
      </c>
      <c r="GC7" s="18">
        <v>45359</v>
      </c>
      <c r="GD7" s="19">
        <f>IF(GC7="Pendiente","-",GC7-Cronograma!FZ$4)</f>
        <v>4</v>
      </c>
      <c r="GE7" s="72">
        <v>0.308</v>
      </c>
      <c r="GF7" s="25">
        <f>Cronograma!GD4+7</f>
        <v>45377</v>
      </c>
      <c r="GG7" s="26">
        <v>45376</v>
      </c>
      <c r="GH7" s="27">
        <f>IF(GG7="Pendiente","-",GG7-Cronograma!GD$4)</f>
        <v>6</v>
      </c>
      <c r="GI7" s="67">
        <v>0.308</v>
      </c>
      <c r="GJ7" s="51">
        <f>Cronograma!GH4+7</f>
        <v>45393</v>
      </c>
      <c r="GK7" s="18">
        <v>45393</v>
      </c>
      <c r="GL7" s="19">
        <f>IF(GK7="Pendiente","-",GK7-Cronograma!GH$4)</f>
        <v>7</v>
      </c>
      <c r="GM7" s="72">
        <v>0.308</v>
      </c>
      <c r="GN7" s="25">
        <f>Cronograma!GL4+7</f>
        <v>45406</v>
      </c>
      <c r="GO7" s="26" t="s">
        <v>13</v>
      </c>
      <c r="GP7" s="27" t="str">
        <f>IF(GO7="Pendiente","-",GO7-Cronograma!GL$4)</f>
        <v>-</v>
      </c>
      <c r="GQ7" s="67">
        <v>0.308</v>
      </c>
      <c r="GR7" s="51">
        <f>Cronograma!GP4+7</f>
        <v>45422</v>
      </c>
      <c r="GS7" s="18" t="s">
        <v>13</v>
      </c>
      <c r="GT7" s="19" t="str">
        <f>IF(GS7="Pendiente","-",GS7-Cronograma!GP$4)</f>
        <v>-</v>
      </c>
      <c r="GU7" s="72">
        <v>0.308</v>
      </c>
      <c r="GV7" s="25">
        <f>Cronograma!GT4+7</f>
        <v>45436</v>
      </c>
      <c r="GW7" s="26" t="s">
        <v>13</v>
      </c>
      <c r="GX7" s="27" t="str">
        <f>IF(GW7="Pendiente","-",GW7-Cronograma!GT$4)</f>
        <v>-</v>
      </c>
      <c r="GY7" s="67">
        <v>0.308</v>
      </c>
      <c r="GZ7" s="51">
        <f>Cronograma!GX4+7</f>
        <v>45454</v>
      </c>
      <c r="HA7" s="18" t="s">
        <v>13</v>
      </c>
      <c r="HB7" s="19" t="str">
        <f>IF(HA7="Pendiente","-",HA7-Cronograma!GX$4)</f>
        <v>-</v>
      </c>
      <c r="HC7" s="72">
        <v>0.308</v>
      </c>
      <c r="HD7" s="25">
        <f>Cronograma!HB4+7</f>
        <v>45469</v>
      </c>
      <c r="HE7" s="26" t="s">
        <v>13</v>
      </c>
      <c r="HF7" s="27" t="str">
        <f>IF(HE7="Pendiente","-",HE7-Cronograma!HB$4)</f>
        <v>-</v>
      </c>
      <c r="HG7" s="67">
        <v>0.308</v>
      </c>
      <c r="HH7" s="51">
        <f>Cronograma!HF4+7</f>
        <v>45482</v>
      </c>
      <c r="HI7" s="18" t="s">
        <v>13</v>
      </c>
      <c r="HJ7" s="19" t="str">
        <f>IF(HI7="Pendiente","-",HI7-Cronograma!HF$4)</f>
        <v>-</v>
      </c>
      <c r="HK7" s="72">
        <v>0.308</v>
      </c>
    </row>
    <row r="8" spans="1:219" ht="16" customHeight="1" thickBot="1" x14ac:dyDescent="0.4">
      <c r="A8" s="3"/>
      <c r="B8" s="123" t="s">
        <v>11</v>
      </c>
      <c r="C8" s="124"/>
      <c r="D8" s="12">
        <f>Cronograma!B4+7</f>
        <v>44677</v>
      </c>
      <c r="E8" s="13">
        <v>44679</v>
      </c>
      <c r="F8" s="14">
        <f>IF(E8="Pendiente","-",E8-Cronograma!B$4)</f>
        <v>9</v>
      </c>
      <c r="G8" s="68">
        <v>0.2417</v>
      </c>
      <c r="H8" s="52">
        <f>Cronograma!F4+7</f>
        <v>44691</v>
      </c>
      <c r="I8" s="7">
        <v>44693</v>
      </c>
      <c r="J8" s="8">
        <f>IF(I8="Pendiente","-",I8-Cronograma!F$4)</f>
        <v>9</v>
      </c>
      <c r="K8" s="73">
        <v>0.2417</v>
      </c>
      <c r="L8" s="12">
        <f>Cronograma!J4+7</f>
        <v>44705</v>
      </c>
      <c r="M8" s="13">
        <v>44708</v>
      </c>
      <c r="N8" s="14">
        <f>IF(M8="Pendiente","-",M8-Cronograma!J$4)</f>
        <v>10</v>
      </c>
      <c r="O8" s="68">
        <v>0.2417</v>
      </c>
      <c r="P8" s="52">
        <f>Cronograma!N4+7</f>
        <v>44721</v>
      </c>
      <c r="Q8" s="7">
        <v>44725</v>
      </c>
      <c r="R8" s="8">
        <f>IF(Q8="Pendiente","-",Q8-Cronograma!N$4)</f>
        <v>11</v>
      </c>
      <c r="S8" s="73">
        <v>0.2417</v>
      </c>
      <c r="T8" s="12">
        <f>Cronograma!R4+7</f>
        <v>44740</v>
      </c>
      <c r="U8" s="13">
        <v>44742</v>
      </c>
      <c r="V8" s="14">
        <f>IF(U8="Pendiente","-",U8-Cronograma!R$4)</f>
        <v>9</v>
      </c>
      <c r="W8" s="68">
        <v>0.2417</v>
      </c>
      <c r="X8" s="52">
        <f>Cronograma!V4+7</f>
        <v>44753</v>
      </c>
      <c r="Y8" s="7">
        <v>44755</v>
      </c>
      <c r="Z8" s="8">
        <f>IF(Y8="Pendiente","-",Y8-Cronograma!V$4)</f>
        <v>9</v>
      </c>
      <c r="AA8" s="73">
        <v>0.2417</v>
      </c>
      <c r="AB8" s="12">
        <f>Cronograma!Z4+7</f>
        <v>44768</v>
      </c>
      <c r="AC8" s="13">
        <v>44770</v>
      </c>
      <c r="AD8" s="14">
        <f>IF(AC8="Pendiente","-",AC8-Cronograma!Z$4)</f>
        <v>9</v>
      </c>
      <c r="AE8" s="68">
        <v>0.24249999999999999</v>
      </c>
      <c r="AF8" s="52">
        <f>Cronograma!AD4+7</f>
        <v>44782</v>
      </c>
      <c r="AG8" s="7">
        <v>44784</v>
      </c>
      <c r="AH8" s="8">
        <f>IF(AG8="Pendiente","-",AG8-Cronograma!AD$4)</f>
        <v>9</v>
      </c>
      <c r="AI8" s="73">
        <v>0.24249999999999999</v>
      </c>
      <c r="AJ8" s="12">
        <f>Cronograma!AH4+7</f>
        <v>44797</v>
      </c>
      <c r="AK8" s="13">
        <v>44799</v>
      </c>
      <c r="AL8" s="14">
        <f>IF(AK8="Pendiente","-",AK8-Cronograma!AH$4)</f>
        <v>9</v>
      </c>
      <c r="AM8" s="68">
        <v>0.24249999999999999</v>
      </c>
      <c r="AN8" s="52">
        <f>Cronograma!AL4+7</f>
        <v>44813</v>
      </c>
      <c r="AO8" s="7">
        <v>44817</v>
      </c>
      <c r="AP8" s="8">
        <f>IF(AO8="Pendiente","-",AO8-Cronograma!AL$4)</f>
        <v>11</v>
      </c>
      <c r="AQ8" s="73">
        <v>0.24249999999999999</v>
      </c>
      <c r="AR8" s="12">
        <f>Cronograma!AP4+7</f>
        <v>44830</v>
      </c>
      <c r="AS8" s="13">
        <v>44832</v>
      </c>
      <c r="AT8" s="14">
        <f>IF(AS8="Pendiente","-",AS8-Cronograma!AP$4)</f>
        <v>9</v>
      </c>
      <c r="AU8" s="68">
        <v>0.24249999999999999</v>
      </c>
      <c r="AV8" s="52">
        <f>Cronograma!AT4+7</f>
        <v>44845</v>
      </c>
      <c r="AW8" s="7">
        <v>44851</v>
      </c>
      <c r="AX8" s="8">
        <f>IF(AW8="Pendiente","-",AW8-Cronograma!AT$4)</f>
        <v>13</v>
      </c>
      <c r="AY8" s="73">
        <v>0.24249999999999999</v>
      </c>
      <c r="AZ8" s="12">
        <f>Cronograma!AX4+7</f>
        <v>44859</v>
      </c>
      <c r="BA8" s="13">
        <v>44861</v>
      </c>
      <c r="BB8" s="14">
        <f>IF(BA8="Pendiente","-",BA8-Cronograma!AX$4)</f>
        <v>9</v>
      </c>
      <c r="BC8" s="68">
        <v>0.24329999999999999</v>
      </c>
      <c r="BD8" s="52">
        <f>Cronograma!BB4+7</f>
        <v>44874</v>
      </c>
      <c r="BE8" s="7">
        <v>44875</v>
      </c>
      <c r="BF8" s="8">
        <f>IF(BE8="Pendiente","-",BE8-Cronograma!BB$4)</f>
        <v>8</v>
      </c>
      <c r="BG8" s="73">
        <v>0.24329999999999999</v>
      </c>
      <c r="BH8" s="12">
        <f>Cronograma!BF4+7</f>
        <v>44891</v>
      </c>
      <c r="BI8" s="13">
        <v>44894</v>
      </c>
      <c r="BJ8" s="14">
        <f>IF(BI8="Pendiente","-",BI8-Cronograma!BF$4)</f>
        <v>10</v>
      </c>
      <c r="BK8" s="68">
        <v>0.24329999999999999</v>
      </c>
      <c r="BL8" s="52">
        <f>Cronograma!BJ4+7</f>
        <v>44904</v>
      </c>
      <c r="BM8" s="7">
        <v>44909</v>
      </c>
      <c r="BN8" s="8">
        <f>IF(BM8="Pendiente","-",BM8-Cronograma!BJ$4)</f>
        <v>12</v>
      </c>
      <c r="BO8" s="73">
        <v>0.24329999999999999</v>
      </c>
      <c r="BP8" s="12">
        <f>Cronograma!BN4+7</f>
        <v>44921</v>
      </c>
      <c r="BQ8" s="13">
        <v>44923</v>
      </c>
      <c r="BR8" s="14">
        <f>IF(BQ8="Pendiente","-",BQ8-Cronograma!BN$4)</f>
        <v>9</v>
      </c>
      <c r="BS8" s="68">
        <v>0.24329999999999999</v>
      </c>
      <c r="BT8" s="52">
        <f>Cronograma!BR4+7</f>
        <v>44936</v>
      </c>
      <c r="BU8" s="7">
        <v>44938</v>
      </c>
      <c r="BV8" s="8">
        <f>IF(BU8="Pendiente","-",BU8-Cronograma!BR$4)</f>
        <v>9</v>
      </c>
      <c r="BW8" s="73">
        <v>0.24329999999999999</v>
      </c>
      <c r="BX8" s="12">
        <f>Cronograma!BV4+7</f>
        <v>44950</v>
      </c>
      <c r="BY8" s="13">
        <v>44953</v>
      </c>
      <c r="BZ8" s="14">
        <f>IF(BY8="Pendiente","-",BY8-Cronograma!BV$4)</f>
        <v>10</v>
      </c>
      <c r="CA8" s="68">
        <v>0.24399999999999999</v>
      </c>
      <c r="CB8" s="52">
        <f>Cronograma!BZ4+7</f>
        <v>44966</v>
      </c>
      <c r="CC8" s="7">
        <v>44970</v>
      </c>
      <c r="CD8" s="8">
        <f>IF(CC8="Pendiente","-",CC8-Cronograma!BZ$4)</f>
        <v>11</v>
      </c>
      <c r="CE8" s="73">
        <v>0.24399999999999999</v>
      </c>
      <c r="CF8" s="12">
        <f>Cronograma!CD4+7</f>
        <v>44981</v>
      </c>
      <c r="CG8" s="13">
        <v>44986</v>
      </c>
      <c r="CH8" s="14">
        <f>IF(CG8="Pendiente","-",CG8-Cronograma!CD$4)</f>
        <v>12</v>
      </c>
      <c r="CI8" s="68">
        <v>0.24399999999999999</v>
      </c>
      <c r="CJ8" s="52">
        <f>Cronograma!CH4+7</f>
        <v>44994</v>
      </c>
      <c r="CK8" s="7">
        <v>44998</v>
      </c>
      <c r="CL8" s="8">
        <f>IF(CK8="Pendiente","-",CK8-Cronograma!CH$4)</f>
        <v>11</v>
      </c>
      <c r="CM8" s="73">
        <v>0.24399999999999999</v>
      </c>
      <c r="CN8" s="12">
        <f>Cronograma!CL4+7</f>
        <v>45009</v>
      </c>
      <c r="CO8" s="13">
        <v>45014</v>
      </c>
      <c r="CP8" s="14">
        <f>IF(CO8="Pendiente","-",CO8-Cronograma!CL$4)</f>
        <v>12</v>
      </c>
      <c r="CQ8" s="68">
        <v>0.24399999999999999</v>
      </c>
      <c r="CR8" s="52">
        <f>Cronograma!CP4+7</f>
        <v>45027</v>
      </c>
      <c r="CS8" s="7">
        <v>45033</v>
      </c>
      <c r="CT8" s="8">
        <f>IF(CS8="Pendiente","-",CS8-Cronograma!CP$4)</f>
        <v>13</v>
      </c>
      <c r="CU8" s="73">
        <v>0.24399999999999999</v>
      </c>
      <c r="CV8" s="12">
        <f>Cronograma!CT4+7</f>
        <v>45041</v>
      </c>
      <c r="CW8" s="13">
        <v>45044</v>
      </c>
      <c r="CX8" s="14">
        <f>IF(CW8="Pendiente","-",CW8-Cronograma!CT$4)</f>
        <v>10</v>
      </c>
      <c r="CY8" s="68">
        <v>0.24399999999999999</v>
      </c>
      <c r="CZ8" s="52">
        <f>Cronograma!CX4+7</f>
        <v>45056</v>
      </c>
      <c r="DA8" s="7">
        <v>45058</v>
      </c>
      <c r="DB8" s="8">
        <f>IF(DA8="Pendiente","-",DA8-Cronograma!CX$4)</f>
        <v>9</v>
      </c>
      <c r="DC8" s="73">
        <v>0.24399999999999999</v>
      </c>
      <c r="DD8" s="12">
        <f>Cronograma!DB4+7</f>
        <v>45070</v>
      </c>
      <c r="DE8" s="13">
        <v>45076</v>
      </c>
      <c r="DF8" s="14">
        <f>IF(DE8="Pendiente","-",DE8-Cronograma!DB$4)</f>
        <v>13</v>
      </c>
      <c r="DG8" s="68">
        <v>0.24399999999999999</v>
      </c>
      <c r="DH8" s="52">
        <f>Cronograma!DF4+7</f>
        <v>45086</v>
      </c>
      <c r="DI8" s="7">
        <v>45091</v>
      </c>
      <c r="DJ8" s="8">
        <f>IF(DI8="Pendiente","-",DI8-Cronograma!DF$4)</f>
        <v>12</v>
      </c>
      <c r="DK8" s="73">
        <v>0.24399999999999999</v>
      </c>
      <c r="DL8" s="12">
        <f>Cronograma!DJ4+7</f>
        <v>45105</v>
      </c>
      <c r="DM8" s="13">
        <v>45106</v>
      </c>
      <c r="DN8" s="14">
        <f>IF(DM8="Pendiente","-",DM8-Cronograma!DJ$4)</f>
        <v>8</v>
      </c>
      <c r="DO8" s="68">
        <v>0.24399999999999999</v>
      </c>
      <c r="DP8" s="52">
        <f>Cronograma!DN4+7</f>
        <v>45118</v>
      </c>
      <c r="DQ8" s="7">
        <v>45119</v>
      </c>
      <c r="DR8" s="8">
        <f>IF(DQ8="Pendiente","-",DQ8-Cronograma!DN$4)</f>
        <v>8</v>
      </c>
      <c r="DS8" s="73">
        <v>0.24399999999999999</v>
      </c>
      <c r="DT8" s="12">
        <f>Cronograma!DR4+7</f>
        <v>45132</v>
      </c>
      <c r="DU8" s="13">
        <v>45132</v>
      </c>
      <c r="DV8" s="14">
        <f>IF(DU8="Pendiente","-",DU8-Cronograma!DR$4)</f>
        <v>7</v>
      </c>
      <c r="DW8" s="68">
        <v>0.24399999999999999</v>
      </c>
      <c r="DX8" s="52">
        <f>Cronograma!DV4+7</f>
        <v>45147</v>
      </c>
      <c r="DY8" s="7">
        <v>45148</v>
      </c>
      <c r="DZ8" s="8">
        <f>IF(DY8="Pendiente","-",DY8-Cronograma!DV$4)</f>
        <v>8</v>
      </c>
      <c r="EA8" s="73">
        <v>0.24399999999999999</v>
      </c>
      <c r="EB8" s="12">
        <f>Cronograma!DZ4+7</f>
        <v>45162</v>
      </c>
      <c r="EC8" s="13">
        <v>45166</v>
      </c>
      <c r="ED8" s="14">
        <f>IF(EC8="Pendiente","-",EC8-Cronograma!DZ$4)</f>
        <v>11</v>
      </c>
      <c r="EE8" s="68">
        <v>0.24399999999999999</v>
      </c>
      <c r="EF8" s="52">
        <f>Cronograma!ED4+7</f>
        <v>45180</v>
      </c>
      <c r="EG8" s="7">
        <v>45181</v>
      </c>
      <c r="EH8" s="8">
        <f>IF(EG8="Pendiente","-",EG8-Cronograma!ED$4)</f>
        <v>8</v>
      </c>
      <c r="EI8" s="73">
        <v>0.24399999999999999</v>
      </c>
      <c r="EJ8" s="12">
        <f>Cronograma!EH4+7</f>
        <v>45195</v>
      </c>
      <c r="EK8" s="13">
        <v>45196</v>
      </c>
      <c r="EL8" s="14">
        <f>IF(EK8="Pendiente","-",EK8-Cronograma!EH$4)</f>
        <v>8</v>
      </c>
      <c r="EM8" s="68">
        <v>0.2472</v>
      </c>
      <c r="EN8" s="52">
        <f>Cronograma!EL4+7</f>
        <v>45209</v>
      </c>
      <c r="EO8" s="7">
        <v>45211</v>
      </c>
      <c r="EP8" s="8">
        <f>IF(EO8="Pendiente","-",EO8-Cronograma!EL$4)</f>
        <v>9</v>
      </c>
      <c r="EQ8" s="73">
        <v>0.2472</v>
      </c>
      <c r="ER8" s="12">
        <f>Cronograma!EP4+7</f>
        <v>45224</v>
      </c>
      <c r="ES8" s="13">
        <v>45226</v>
      </c>
      <c r="ET8" s="14">
        <f>IF(ES8="Pendiente","-",ES8-Cronograma!EP$4)</f>
        <v>9</v>
      </c>
      <c r="EU8" s="68">
        <v>0.2472</v>
      </c>
      <c r="EV8" s="52">
        <f>Cronograma!ET4+7</f>
        <v>45239</v>
      </c>
      <c r="EW8" s="7">
        <v>45243</v>
      </c>
      <c r="EX8" s="8">
        <f>IF(EW8="Pendiente","-",EW8-Cronograma!ET$4)</f>
        <v>11</v>
      </c>
      <c r="EY8" s="73">
        <v>0.2472</v>
      </c>
      <c r="EZ8" s="12">
        <f>Cronograma!EX4+7</f>
        <v>45254</v>
      </c>
      <c r="FA8" s="13">
        <v>45258</v>
      </c>
      <c r="FB8" s="14">
        <f>IF(FA8="Pendiente","-",FA8-Cronograma!EX$4)</f>
        <v>11</v>
      </c>
      <c r="FC8" s="68">
        <v>0.2472</v>
      </c>
      <c r="FD8" s="52">
        <f>Cronograma!FB4+7</f>
        <v>45271</v>
      </c>
      <c r="FE8" s="7">
        <v>45273</v>
      </c>
      <c r="FF8" s="8">
        <f>IF(FE8="Pendiente","-",FE8-Cronograma!FB$4)</f>
        <v>9</v>
      </c>
      <c r="FG8" s="73">
        <v>0.2472</v>
      </c>
      <c r="FH8" s="12">
        <f>Cronograma!FF4+7</f>
        <v>45286</v>
      </c>
      <c r="FI8" s="13">
        <v>45288</v>
      </c>
      <c r="FJ8" s="14">
        <f>IF(FI8="Pendiente","-",FI8-Cronograma!FF$4)</f>
        <v>9</v>
      </c>
      <c r="FK8" s="68">
        <v>0.2535</v>
      </c>
      <c r="FL8" s="52">
        <f>Cronograma!FJ4+7</f>
        <v>45301</v>
      </c>
      <c r="FM8" s="7">
        <v>45302</v>
      </c>
      <c r="FN8" s="8">
        <f>IF(FM8="Pendiente","-",FM8-Cronograma!FJ$4)</f>
        <v>8</v>
      </c>
      <c r="FO8" s="73">
        <v>0.2535</v>
      </c>
      <c r="FP8" s="12">
        <f>Cronograma!FN4+7</f>
        <v>45315</v>
      </c>
      <c r="FQ8" s="13">
        <v>45316</v>
      </c>
      <c r="FR8" s="14">
        <f>IF(FQ8="Pendiente","-",FQ8-Cronograma!FN$4)</f>
        <v>8</v>
      </c>
      <c r="FS8" s="68">
        <v>0.2535</v>
      </c>
      <c r="FT8" s="52">
        <f>Cronograma!FR4+7</f>
        <v>45331</v>
      </c>
      <c r="FU8" s="7">
        <v>45336</v>
      </c>
      <c r="FV8" s="8">
        <f>IF(FU8="Pendiente","-",FU8-Cronograma!FR$4)</f>
        <v>12</v>
      </c>
      <c r="FW8" s="73">
        <v>0.2535</v>
      </c>
      <c r="FX8" s="12">
        <f>Cronograma!FV4+7</f>
        <v>45348</v>
      </c>
      <c r="FY8" s="13">
        <v>45348</v>
      </c>
      <c r="FZ8" s="14">
        <f>IF(FY8="Pendiente","-",FY8-Cronograma!FV$4)</f>
        <v>7</v>
      </c>
      <c r="GA8" s="68">
        <v>0.2535</v>
      </c>
      <c r="GB8" s="52">
        <f>Cronograma!FZ4+7</f>
        <v>45362</v>
      </c>
      <c r="GC8" s="7">
        <v>45363</v>
      </c>
      <c r="GD8" s="8">
        <f>IF(GC8="Pendiente","-",GC8-Cronograma!FZ$4)</f>
        <v>8</v>
      </c>
      <c r="GE8" s="73">
        <v>0.2535</v>
      </c>
      <c r="GF8" s="12">
        <f>Cronograma!GD4+7</f>
        <v>45377</v>
      </c>
      <c r="GG8" s="13">
        <v>45379</v>
      </c>
      <c r="GH8" s="14">
        <f>IF(GG8="Pendiente","-",GG8-Cronograma!GD$4)</f>
        <v>9</v>
      </c>
      <c r="GI8" s="68">
        <v>0.2535</v>
      </c>
      <c r="GJ8" s="52">
        <f>Cronograma!GH4+7</f>
        <v>45393</v>
      </c>
      <c r="GK8" s="7">
        <v>45394</v>
      </c>
      <c r="GL8" s="8">
        <f>IF(GK8="Pendiente","-",GK8-Cronograma!GH$4)</f>
        <v>8</v>
      </c>
      <c r="GM8" s="73">
        <v>0.2535</v>
      </c>
      <c r="GN8" s="12">
        <f>Cronograma!GL4+7</f>
        <v>45406</v>
      </c>
      <c r="GO8" s="13" t="s">
        <v>13</v>
      </c>
      <c r="GP8" s="14" t="str">
        <f>IF(GO8="Pendiente","-",GO8-Cronograma!GL$4)</f>
        <v>-</v>
      </c>
      <c r="GQ8" s="68">
        <v>0.2535</v>
      </c>
      <c r="GR8" s="52">
        <f>Cronograma!GP4+7</f>
        <v>45422</v>
      </c>
      <c r="GS8" s="7" t="s">
        <v>13</v>
      </c>
      <c r="GT8" s="8" t="str">
        <f>IF(GS8="Pendiente","-",GS8-Cronograma!GP$4)</f>
        <v>-</v>
      </c>
      <c r="GU8" s="73">
        <v>0.2535</v>
      </c>
      <c r="GV8" s="12">
        <f>Cronograma!GT4+7</f>
        <v>45436</v>
      </c>
      <c r="GW8" s="13" t="s">
        <v>13</v>
      </c>
      <c r="GX8" s="14" t="str">
        <f>IF(GW8="Pendiente","-",GW8-Cronograma!GT$4)</f>
        <v>-</v>
      </c>
      <c r="GY8" s="68">
        <v>0.2535</v>
      </c>
      <c r="GZ8" s="52">
        <f>Cronograma!GX4+7</f>
        <v>45454</v>
      </c>
      <c r="HA8" s="7" t="s">
        <v>13</v>
      </c>
      <c r="HB8" s="8" t="str">
        <f>IF(HA8="Pendiente","-",HA8-Cronograma!GX$4)</f>
        <v>-</v>
      </c>
      <c r="HC8" s="73">
        <v>0.2535</v>
      </c>
      <c r="HD8" s="12">
        <f>Cronograma!HB4+7</f>
        <v>45469</v>
      </c>
      <c r="HE8" s="13" t="s">
        <v>13</v>
      </c>
      <c r="HF8" s="14" t="str">
        <f>IF(HE8="Pendiente","-",HE8-Cronograma!HB$4)</f>
        <v>-</v>
      </c>
      <c r="HG8" s="68">
        <v>0.2535</v>
      </c>
      <c r="HH8" s="52">
        <f>Cronograma!HF4+7</f>
        <v>45482</v>
      </c>
      <c r="HI8" s="7" t="s">
        <v>13</v>
      </c>
      <c r="HJ8" s="8" t="str">
        <f>IF(HI8="Pendiente","-",HI8-Cronograma!HF$4)</f>
        <v>-</v>
      </c>
      <c r="HK8" s="73">
        <v>0.2535</v>
      </c>
    </row>
    <row r="9" spans="1:219" ht="16" customHeight="1" thickBot="1" x14ac:dyDescent="0.4">
      <c r="A9" s="3"/>
      <c r="B9" s="121" t="s">
        <v>12</v>
      </c>
      <c r="C9" s="122"/>
      <c r="D9" s="15">
        <f>Cronograma!B4+40</f>
        <v>44710</v>
      </c>
      <c r="E9" s="16">
        <v>44712</v>
      </c>
      <c r="F9" s="17">
        <f>IF(E9="Pendiente","-",E9-Cronograma!B$4)</f>
        <v>42</v>
      </c>
      <c r="G9" s="69">
        <v>0.22950000000000001</v>
      </c>
      <c r="H9" s="9">
        <f>Cronograma!F4+40</f>
        <v>44724</v>
      </c>
      <c r="I9" s="10">
        <v>44726</v>
      </c>
      <c r="J9" s="11">
        <f>IF(I9="Pendiente","-",I9-Cronograma!F$4)</f>
        <v>42</v>
      </c>
      <c r="K9" s="74">
        <v>0.22950000000000001</v>
      </c>
      <c r="L9" s="15">
        <f>Cronograma!J4+40</f>
        <v>44738</v>
      </c>
      <c r="M9" s="16">
        <v>44710</v>
      </c>
      <c r="N9" s="17">
        <f>IF(M9="Pendiente","-",M9-Cronograma!J$4)</f>
        <v>12</v>
      </c>
      <c r="O9" s="69">
        <v>0.22950000000000001</v>
      </c>
      <c r="P9" s="9">
        <f>Cronograma!N4+40</f>
        <v>44754</v>
      </c>
      <c r="Q9" s="10">
        <v>44763</v>
      </c>
      <c r="R9" s="11">
        <f>IF(Q9="Pendiente","-",Q9-Cronograma!N$4)</f>
        <v>49</v>
      </c>
      <c r="S9" s="74">
        <v>0.22950000000000001</v>
      </c>
      <c r="T9" s="15">
        <f>Cronograma!R4+40</f>
        <v>44773</v>
      </c>
      <c r="U9" s="16">
        <v>44775</v>
      </c>
      <c r="V9" s="17">
        <f>IF(U9="Pendiente","-",U9-Cronograma!R$4)</f>
        <v>42</v>
      </c>
      <c r="W9" s="69">
        <v>0.22950000000000001</v>
      </c>
      <c r="X9" s="9">
        <f>Cronograma!V4+40</f>
        <v>44786</v>
      </c>
      <c r="Y9" s="10">
        <v>44790</v>
      </c>
      <c r="Z9" s="11">
        <f>IF(Y9="Pendiente","-",Y9-Cronograma!V$4)</f>
        <v>44</v>
      </c>
      <c r="AA9" s="74">
        <v>0.22950000000000001</v>
      </c>
      <c r="AB9" s="15">
        <f>Cronograma!Z4+40</f>
        <v>44801</v>
      </c>
      <c r="AC9" s="16">
        <v>44802</v>
      </c>
      <c r="AD9" s="17">
        <f>IF(AC9="Pendiente","-",AC9-Cronograma!Z$4)</f>
        <v>41</v>
      </c>
      <c r="AE9" s="69">
        <v>0.2303</v>
      </c>
      <c r="AF9" s="9">
        <f>Cronograma!AD4+40</f>
        <v>44815</v>
      </c>
      <c r="AG9" s="10">
        <v>44823</v>
      </c>
      <c r="AH9" s="11">
        <f>IF(AG9="Pendiente","-",AG9-Cronograma!AD$4)</f>
        <v>48</v>
      </c>
      <c r="AI9" s="74">
        <v>0.2303</v>
      </c>
      <c r="AJ9" s="15">
        <f>Cronograma!AH4+40</f>
        <v>44830</v>
      </c>
      <c r="AK9" s="16">
        <v>44831</v>
      </c>
      <c r="AL9" s="17">
        <f>IF(AK9="Pendiente","-",AK9-Cronograma!AH$4)</f>
        <v>41</v>
      </c>
      <c r="AM9" s="69">
        <v>0.2303</v>
      </c>
      <c r="AN9" s="9">
        <f>Cronograma!AL4+40</f>
        <v>44846</v>
      </c>
      <c r="AO9" s="10">
        <v>44852</v>
      </c>
      <c r="AP9" s="11">
        <f>IF(AO9="Pendiente","-",AO9-Cronograma!AL$4)</f>
        <v>46</v>
      </c>
      <c r="AQ9" s="74">
        <v>0.2303</v>
      </c>
      <c r="AR9" s="15">
        <f>Cronograma!AP4+40</f>
        <v>44863</v>
      </c>
      <c r="AS9" s="16">
        <v>44866</v>
      </c>
      <c r="AT9" s="17">
        <f>IF(AS9="Pendiente","-",AS9-Cronograma!AP$4)</f>
        <v>43</v>
      </c>
      <c r="AU9" s="69">
        <v>0.2303</v>
      </c>
      <c r="AV9" s="9">
        <f>Cronograma!AT4+40</f>
        <v>44878</v>
      </c>
      <c r="AW9" s="10">
        <v>44882</v>
      </c>
      <c r="AX9" s="11">
        <f>IF(AW9="Pendiente","-",AW9-Cronograma!AT$4)</f>
        <v>44</v>
      </c>
      <c r="AY9" s="74">
        <v>0.2303</v>
      </c>
      <c r="AZ9" s="15">
        <f>Cronograma!AX4+40</f>
        <v>44892</v>
      </c>
      <c r="BA9" s="16">
        <v>44894</v>
      </c>
      <c r="BB9" s="17">
        <f>IF(BA9="Pendiente","-",BA9-Cronograma!AX$4)</f>
        <v>42</v>
      </c>
      <c r="BC9" s="69">
        <v>0.23100000000000001</v>
      </c>
      <c r="BD9" s="9">
        <f>Cronograma!BB4+40</f>
        <v>44907</v>
      </c>
      <c r="BE9" s="10">
        <v>44907</v>
      </c>
      <c r="BF9" s="11">
        <f>IF(BE9="Pendiente","-",BE9-Cronograma!BB$4)</f>
        <v>40</v>
      </c>
      <c r="BG9" s="74">
        <v>0.23100000000000001</v>
      </c>
      <c r="BH9" s="15">
        <f>Cronograma!BF4+40</f>
        <v>44924</v>
      </c>
      <c r="BI9" s="16">
        <v>44924</v>
      </c>
      <c r="BJ9" s="17">
        <f>IF(BI9="Pendiente","-",BI9-Cronograma!BF$4)</f>
        <v>40</v>
      </c>
      <c r="BK9" s="69">
        <v>0.23100000000000001</v>
      </c>
      <c r="BL9" s="9">
        <f>Cronograma!BJ4+40</f>
        <v>44937</v>
      </c>
      <c r="BM9" s="10">
        <v>44943</v>
      </c>
      <c r="BN9" s="11">
        <f>IF(BM9="Pendiente","-",BM9-Cronograma!BJ$4)</f>
        <v>46</v>
      </c>
      <c r="BO9" s="74">
        <v>0.23100000000000001</v>
      </c>
      <c r="BP9" s="15">
        <f>Cronograma!BN4+40</f>
        <v>44954</v>
      </c>
      <c r="BQ9" s="16">
        <v>44957</v>
      </c>
      <c r="BR9" s="17">
        <f>IF(BQ9="Pendiente","-",BQ9-Cronograma!BN$4)</f>
        <v>43</v>
      </c>
      <c r="BS9" s="69">
        <v>0.23100000000000001</v>
      </c>
      <c r="BT9" s="9">
        <f>Cronograma!BR4+40</f>
        <v>44969</v>
      </c>
      <c r="BU9" s="10">
        <v>44973</v>
      </c>
      <c r="BV9" s="11">
        <f>IF(BU9="Pendiente","-",BU9-Cronograma!BR$4)</f>
        <v>44</v>
      </c>
      <c r="BW9" s="74">
        <v>0.23100000000000001</v>
      </c>
      <c r="BX9" s="15">
        <f>Cronograma!BV4+40</f>
        <v>44983</v>
      </c>
      <c r="BY9" s="85">
        <v>44986</v>
      </c>
      <c r="BZ9" s="17">
        <f>IF(BY9="Pendiente","-",BY9-Cronograma!BV$4)</f>
        <v>43</v>
      </c>
      <c r="CA9" s="69">
        <v>0.23200000000000001</v>
      </c>
      <c r="CB9" s="9">
        <f>Cronograma!BZ4+40</f>
        <v>44999</v>
      </c>
      <c r="CC9" s="10">
        <v>45005</v>
      </c>
      <c r="CD9" s="11">
        <f>IF(CC9="Pendiente","-",CC9-Cronograma!BZ$4)</f>
        <v>46</v>
      </c>
      <c r="CE9" s="74">
        <v>0.23200000000000001</v>
      </c>
      <c r="CF9" s="84">
        <f>Cronograma!CD4+40</f>
        <v>45014</v>
      </c>
      <c r="CG9" s="85">
        <v>45020</v>
      </c>
      <c r="CH9" s="86">
        <f>IF(CG9="Pendiente","-",CG9-Cronograma!CD$4)</f>
        <v>46</v>
      </c>
      <c r="CI9" s="69">
        <v>0.23200000000000001</v>
      </c>
      <c r="CJ9" s="9">
        <f>Cronograma!CH4+40</f>
        <v>45027</v>
      </c>
      <c r="CK9" s="10">
        <v>45045</v>
      </c>
      <c r="CL9" s="11">
        <f>IF(CK9="Pendiente","-",CK9-Cronograma!CH$4)</f>
        <v>58</v>
      </c>
      <c r="CM9" s="74">
        <v>0.23200000000000001</v>
      </c>
      <c r="CN9" s="84">
        <f>Cronograma!CL4+40</f>
        <v>45042</v>
      </c>
      <c r="CO9" s="85">
        <v>45051</v>
      </c>
      <c r="CP9" s="86">
        <f>IF(CO9="Pendiente","-",CO9-Cronograma!CL$4)</f>
        <v>49</v>
      </c>
      <c r="CQ9" s="69">
        <v>0.23200000000000001</v>
      </c>
      <c r="CR9" s="9">
        <f>Cronograma!CP4+40</f>
        <v>45060</v>
      </c>
      <c r="CS9" s="10">
        <v>45065</v>
      </c>
      <c r="CT9" s="11">
        <f>IF(CS9="Pendiente","-",CS9-Cronograma!CP$4)</f>
        <v>45</v>
      </c>
      <c r="CU9" s="74">
        <v>0.23200000000000001</v>
      </c>
      <c r="CV9" s="84">
        <f>Cronograma!CT4+40</f>
        <v>45074</v>
      </c>
      <c r="CW9" s="85">
        <v>45076</v>
      </c>
      <c r="CX9" s="86">
        <f>IF(CW9="Pendiente","-",CW9-Cronograma!CT$4)</f>
        <v>42</v>
      </c>
      <c r="CY9" s="69">
        <v>0.23200000000000001</v>
      </c>
      <c r="CZ9" s="9">
        <f>Cronograma!CX4+40</f>
        <v>45089</v>
      </c>
      <c r="DA9" s="10">
        <v>45104</v>
      </c>
      <c r="DB9" s="11">
        <f>IF(DA9="Pendiente","-",DA9-Cronograma!CX$4)</f>
        <v>55</v>
      </c>
      <c r="DC9" s="74">
        <v>0.23200000000000001</v>
      </c>
      <c r="DD9" s="15">
        <f>Cronograma!DB4+40</f>
        <v>45103</v>
      </c>
      <c r="DE9" s="16">
        <v>45105</v>
      </c>
      <c r="DF9" s="17">
        <f>IF(DE9="Pendiente","-",DE9-Cronograma!DB$4)</f>
        <v>42</v>
      </c>
      <c r="DG9" s="69">
        <v>0.23200000000000001</v>
      </c>
      <c r="DH9" s="9">
        <f>Cronograma!DF4+40</f>
        <v>45119</v>
      </c>
      <c r="DI9" s="10">
        <v>45125</v>
      </c>
      <c r="DJ9" s="11">
        <f>IF(DI9="Pendiente","-",DI9-Cronograma!DF$4)</f>
        <v>46</v>
      </c>
      <c r="DK9" s="74">
        <v>0.23200000000000001</v>
      </c>
      <c r="DL9" s="15">
        <f>Cronograma!DJ4+40</f>
        <v>45138</v>
      </c>
      <c r="DM9" s="16">
        <v>45139</v>
      </c>
      <c r="DN9" s="17">
        <f>IF(DM9="Pendiente","-",DM9-Cronograma!DJ$4)</f>
        <v>41</v>
      </c>
      <c r="DO9" s="69">
        <v>0.23200000000000001</v>
      </c>
      <c r="DP9" s="9">
        <f>Cronograma!DN4+40</f>
        <v>45151</v>
      </c>
      <c r="DQ9" s="10">
        <v>45153</v>
      </c>
      <c r="DR9" s="11">
        <f>IF(DQ9="Pendiente","-",DQ9-Cronograma!DN$4)</f>
        <v>42</v>
      </c>
      <c r="DS9" s="74">
        <v>0.23200000000000001</v>
      </c>
      <c r="DT9" s="15">
        <f>Cronograma!DR4+40</f>
        <v>45165</v>
      </c>
      <c r="DU9" s="16">
        <v>45167</v>
      </c>
      <c r="DV9" s="17">
        <f>IF(DU9="Pendiente","-",DU9-Cronograma!DR$4)</f>
        <v>42</v>
      </c>
      <c r="DW9" s="69">
        <v>0.23200000000000001</v>
      </c>
      <c r="DX9" s="9">
        <f>Cronograma!DV4+40</f>
        <v>45180</v>
      </c>
      <c r="DY9" s="10">
        <v>45182</v>
      </c>
      <c r="DZ9" s="11">
        <f>IF(DY9="Pendiente","-",DY9-Cronograma!DV$4)</f>
        <v>42</v>
      </c>
      <c r="EA9" s="74">
        <v>0.23200000000000001</v>
      </c>
      <c r="EB9" s="15">
        <f>Cronograma!DZ4+40</f>
        <v>45195</v>
      </c>
      <c r="EC9" s="16">
        <v>45197</v>
      </c>
      <c r="ED9" s="17">
        <f>IF(EC9="Pendiente","-",EC9-Cronograma!DZ$4)</f>
        <v>42</v>
      </c>
      <c r="EE9" s="69">
        <v>0.23200000000000001</v>
      </c>
      <c r="EF9" s="9">
        <f>Cronograma!ED4+40</f>
        <v>45213</v>
      </c>
      <c r="EG9" s="10">
        <v>45222</v>
      </c>
      <c r="EH9" s="11">
        <f>IF(EG9="Pendiente","-",EG9-Cronograma!ED$4)</f>
        <v>49</v>
      </c>
      <c r="EI9" s="74">
        <v>0.23200000000000001</v>
      </c>
      <c r="EJ9" s="15">
        <f>Cronograma!EH4+40</f>
        <v>45228</v>
      </c>
      <c r="EK9" s="16">
        <v>45230</v>
      </c>
      <c r="EL9" s="17">
        <f>IF(EK9="Pendiente","-",EK9-Cronograma!EH$4)</f>
        <v>42</v>
      </c>
      <c r="EM9" s="69">
        <v>0.23499999999999999</v>
      </c>
      <c r="EN9" s="9">
        <f>Cronograma!EL4+40</f>
        <v>45242</v>
      </c>
      <c r="EO9" s="10">
        <v>45245</v>
      </c>
      <c r="EP9" s="11">
        <f>IF(EO9="Pendiente","-",EO9-Cronograma!EL$4)</f>
        <v>43</v>
      </c>
      <c r="EQ9" s="74">
        <v>0.23499999999999999</v>
      </c>
      <c r="ER9" s="15">
        <f>Cronograma!EP4+40</f>
        <v>45257</v>
      </c>
      <c r="ES9" s="16">
        <v>45260</v>
      </c>
      <c r="ET9" s="17">
        <f>IF(ES9="Pendiente","-",ES9-Cronograma!EP$4)</f>
        <v>43</v>
      </c>
      <c r="EU9" s="69">
        <v>0.23499999999999999</v>
      </c>
      <c r="EV9" s="9">
        <f>Cronograma!ET4+40</f>
        <v>45272</v>
      </c>
      <c r="EW9" s="10">
        <v>45280</v>
      </c>
      <c r="EX9" s="11">
        <f>IF(EW9="Pendiente","-",EW9-Cronograma!ET$4)</f>
        <v>48</v>
      </c>
      <c r="EY9" s="74">
        <v>0.23499999999999999</v>
      </c>
      <c r="EZ9" s="15">
        <f>Cronograma!EX4+40</f>
        <v>45287</v>
      </c>
      <c r="FA9" s="16">
        <v>45294</v>
      </c>
      <c r="FB9" s="17">
        <f>IF(FA9="Pendiente","-",FA9-Cronograma!EX$4)</f>
        <v>47</v>
      </c>
      <c r="FC9" s="69">
        <v>0.23499999999999999</v>
      </c>
      <c r="FD9" s="9">
        <f>Cronograma!FB4+40</f>
        <v>45304</v>
      </c>
      <c r="FE9" s="10">
        <v>45307</v>
      </c>
      <c r="FF9" s="11">
        <f>IF(FE9="Pendiente","-",FE9-Cronograma!FB$4)</f>
        <v>43</v>
      </c>
      <c r="FG9" s="74">
        <v>0.23499999999999999</v>
      </c>
      <c r="FH9" s="84">
        <f>Cronograma!FF4+40</f>
        <v>45319</v>
      </c>
      <c r="FI9" s="85">
        <v>45321</v>
      </c>
      <c r="FJ9" s="86">
        <f>IF(FI9="Pendiente","-",FI9-Cronograma!FF$4)</f>
        <v>42</v>
      </c>
      <c r="FK9" s="87">
        <v>0.24099999999999999</v>
      </c>
      <c r="FL9" s="9">
        <f>Cronograma!FJ4+40</f>
        <v>45334</v>
      </c>
      <c r="FM9" s="10">
        <v>45337</v>
      </c>
      <c r="FN9" s="11">
        <f>IF(FM9="Pendiente","-",FM9-Cronograma!FJ$4)</f>
        <v>43</v>
      </c>
      <c r="FO9" s="74">
        <v>0.24099999999999999</v>
      </c>
      <c r="FP9" s="84">
        <f>Cronograma!FN4+40</f>
        <v>45348</v>
      </c>
      <c r="FQ9" s="85">
        <v>45349</v>
      </c>
      <c r="FR9" s="86">
        <f>IF(FQ9="Pendiente","-",FQ9-Cronograma!FN$4)</f>
        <v>41</v>
      </c>
      <c r="FS9" s="87">
        <v>0.24099999999999999</v>
      </c>
      <c r="FT9" s="9">
        <f>Cronograma!FR4+40</f>
        <v>45364</v>
      </c>
      <c r="FU9" s="10">
        <v>45365</v>
      </c>
      <c r="FV9" s="11">
        <f>IF(FU9="Pendiente","-",FU9-Cronograma!FR$4)</f>
        <v>41</v>
      </c>
      <c r="FW9" s="74">
        <v>0.24099999999999999</v>
      </c>
      <c r="FX9" s="15">
        <f>Cronograma!FV4+40</f>
        <v>45381</v>
      </c>
      <c r="FY9" s="16">
        <v>45387</v>
      </c>
      <c r="FZ9" s="17">
        <f>IF(FY9="Pendiente","-",FY9-Cronograma!FV$4)</f>
        <v>46</v>
      </c>
      <c r="GA9" s="69">
        <v>0.24099999999999999</v>
      </c>
      <c r="GB9" s="88">
        <f>Cronograma!FZ4+40</f>
        <v>45395</v>
      </c>
      <c r="GC9" s="89">
        <v>45398</v>
      </c>
      <c r="GD9" s="90">
        <f>IF(GC9="Pendiente","-",GC9-Cronograma!FZ$4)</f>
        <v>43</v>
      </c>
      <c r="GE9" s="91">
        <v>0.24099999999999999</v>
      </c>
      <c r="GF9" s="15">
        <f>Cronograma!GD4+40</f>
        <v>45410</v>
      </c>
      <c r="GG9" s="16" t="s">
        <v>13</v>
      </c>
      <c r="GH9" s="17" t="str">
        <f>IF(GG9="Pendiente","-",GG9-Cronograma!GD$4)</f>
        <v>-</v>
      </c>
      <c r="GI9" s="69">
        <v>0.24099999999999999</v>
      </c>
      <c r="GJ9" s="9">
        <f>Cronograma!GH4+40</f>
        <v>45426</v>
      </c>
      <c r="GK9" s="10" t="s">
        <v>13</v>
      </c>
      <c r="GL9" s="11" t="str">
        <f>IF(GK9="Pendiente","-",GK9-Cronograma!GH$4)</f>
        <v>-</v>
      </c>
      <c r="GM9" s="74">
        <v>0.24099999999999999</v>
      </c>
      <c r="GN9" s="15">
        <f>Cronograma!GL4+40</f>
        <v>45439</v>
      </c>
      <c r="GO9" s="16" t="s">
        <v>13</v>
      </c>
      <c r="GP9" s="17" t="str">
        <f>IF(GO9="Pendiente","-",GO9-Cronograma!GL$4)</f>
        <v>-</v>
      </c>
      <c r="GQ9" s="69">
        <v>0.24099999999999999</v>
      </c>
      <c r="GR9" s="9">
        <f>Cronograma!GP4+40</f>
        <v>45455</v>
      </c>
      <c r="GS9" s="10" t="s">
        <v>13</v>
      </c>
      <c r="GT9" s="11" t="str">
        <f>IF(GS9="Pendiente","-",GS9-Cronograma!GP$4)</f>
        <v>-</v>
      </c>
      <c r="GU9" s="74">
        <v>0.24099999999999999</v>
      </c>
      <c r="GV9" s="15">
        <f>Cronograma!GT4+40</f>
        <v>45469</v>
      </c>
      <c r="GW9" s="16" t="s">
        <v>13</v>
      </c>
      <c r="GX9" s="17" t="str">
        <f>IF(GW9="Pendiente","-",GW9-Cronograma!GT$4)</f>
        <v>-</v>
      </c>
      <c r="GY9" s="69">
        <v>0.24099999999999999</v>
      </c>
      <c r="GZ9" s="9">
        <f>Cronograma!GX4+40</f>
        <v>45487</v>
      </c>
      <c r="HA9" s="10" t="s">
        <v>13</v>
      </c>
      <c r="HB9" s="11" t="str">
        <f>IF(HA9="Pendiente","-",HA9-Cronograma!GX$4)</f>
        <v>-</v>
      </c>
      <c r="HC9" s="74">
        <v>0.24099999999999999</v>
      </c>
      <c r="HD9" s="15">
        <f>Cronograma!HB4+40</f>
        <v>45502</v>
      </c>
      <c r="HE9" s="16" t="s">
        <v>13</v>
      </c>
      <c r="HF9" s="17" t="str">
        <f>IF(HE9="Pendiente","-",HE9-Cronograma!HB$4)</f>
        <v>-</v>
      </c>
      <c r="HG9" s="69">
        <v>0.24099999999999999</v>
      </c>
      <c r="HH9" s="9">
        <f>Cronograma!HF4+40</f>
        <v>45515</v>
      </c>
      <c r="HI9" s="10" t="s">
        <v>13</v>
      </c>
      <c r="HJ9" s="11" t="str">
        <f>IF(HI9="Pendiente","-",HI9-Cronograma!HF$4)</f>
        <v>-</v>
      </c>
      <c r="HK9" s="74">
        <v>0.24099999999999999</v>
      </c>
    </row>
    <row r="10" spans="1:219" ht="8.15" customHeight="1" thickBot="1" x14ac:dyDescent="0.4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</row>
    <row r="11" spans="1:219" s="5" customFormat="1" ht="22" customHeight="1" thickBot="1" x14ac:dyDescent="0.4">
      <c r="B11" s="109" t="s">
        <v>6</v>
      </c>
      <c r="C11" s="110"/>
      <c r="D11" s="49"/>
      <c r="E11" s="20"/>
      <c r="F11" s="20"/>
      <c r="G11" s="76">
        <v>0</v>
      </c>
      <c r="H11" s="20"/>
      <c r="I11" s="20"/>
      <c r="J11" s="20"/>
      <c r="K11" s="21">
        <v>0</v>
      </c>
      <c r="L11" s="49"/>
      <c r="M11" s="20"/>
      <c r="N11" s="20"/>
      <c r="O11" s="76">
        <v>0</v>
      </c>
      <c r="P11" s="49"/>
      <c r="Q11" s="20"/>
      <c r="R11" s="20"/>
      <c r="S11" s="76">
        <v>0</v>
      </c>
      <c r="T11" s="49"/>
      <c r="U11" s="20"/>
      <c r="V11" s="20"/>
      <c r="W11" s="76">
        <v>0</v>
      </c>
      <c r="X11" s="20"/>
      <c r="Y11" s="20"/>
      <c r="Z11" s="20"/>
      <c r="AA11" s="21">
        <v>0</v>
      </c>
      <c r="AB11" s="49"/>
      <c r="AC11" s="20"/>
      <c r="AD11" s="20"/>
      <c r="AE11" s="21">
        <v>0</v>
      </c>
      <c r="AF11" s="49"/>
      <c r="AG11" s="20"/>
      <c r="AH11" s="20"/>
      <c r="AI11" s="21">
        <v>0</v>
      </c>
      <c r="AJ11" s="49"/>
      <c r="AK11" s="20"/>
      <c r="AL11" s="20"/>
      <c r="AM11" s="21">
        <v>0</v>
      </c>
      <c r="AN11" s="20"/>
      <c r="AO11" s="20"/>
      <c r="AP11" s="20"/>
      <c r="AQ11" s="21">
        <v>0</v>
      </c>
      <c r="AR11" s="49"/>
      <c r="AS11" s="20"/>
      <c r="AT11" s="20"/>
      <c r="AU11" s="21">
        <v>0</v>
      </c>
      <c r="AV11" s="49"/>
      <c r="AW11" s="20"/>
      <c r="AX11" s="20"/>
      <c r="AY11" s="21">
        <v>0</v>
      </c>
      <c r="AZ11" s="49"/>
      <c r="BA11" s="20"/>
      <c r="BB11" s="20"/>
      <c r="BC11" s="76">
        <v>0</v>
      </c>
      <c r="BD11" s="20"/>
      <c r="BE11" s="20"/>
      <c r="BF11" s="20"/>
      <c r="BG11" s="21">
        <v>0</v>
      </c>
      <c r="BH11" s="49"/>
      <c r="BI11" s="20"/>
      <c r="BJ11" s="20"/>
      <c r="BK11" s="76">
        <v>0</v>
      </c>
      <c r="BL11" s="20"/>
      <c r="BM11" s="20"/>
      <c r="BN11" s="20"/>
      <c r="BO11" s="21">
        <f ca="1">IF(TODAY()&gt;Cronograma!BI4,0.77-SUMIF(BM$7:BM$9,"&gt;0",BO$7:BO$9),"A presentar")</f>
        <v>0</v>
      </c>
      <c r="BP11" s="49"/>
      <c r="BQ11" s="20"/>
      <c r="BR11" s="20"/>
      <c r="BS11" s="76">
        <f ca="1">IF(TODAY()&gt;Cronograma!BM4,0.77-SUMIF(BQ$7:BQ$9,"&gt;0",BS$7:BS$9),"A presentar")</f>
        <v>0</v>
      </c>
      <c r="BT11" s="49"/>
      <c r="BU11" s="20"/>
      <c r="BV11" s="20"/>
      <c r="BW11" s="76">
        <f ca="1">IF(TODAY()&gt;Cronograma!BQ4,0.77-SUMIF(BU$7:BU$9,"&gt;0",BW$7:BW$9),"A presentar")</f>
        <v>0</v>
      </c>
      <c r="BX11" s="49"/>
      <c r="BY11" s="20"/>
      <c r="BZ11" s="20"/>
      <c r="CA11" s="76">
        <f ca="1">IF(TODAY()&gt;Cronograma!BU4,0.7725-SUMIF(BY$7:BY$9,"&gt;0",CA$7:CA$9),"A presentar")</f>
        <v>0</v>
      </c>
      <c r="CB11" s="49"/>
      <c r="CC11" s="20"/>
      <c r="CD11" s="20"/>
      <c r="CE11" s="76">
        <f ca="1">IF(TODAY()&gt;Cronograma!BY4,0.7725-SUMIF(CC$7:CC$9,"&gt;0",CE$7:CE$9),"A presentar")</f>
        <v>0</v>
      </c>
      <c r="CF11" s="49"/>
      <c r="CG11" s="20"/>
      <c r="CH11" s="20"/>
      <c r="CI11" s="76">
        <f ca="1">IF(TODAY()&gt;Cronograma!CC4,0.7725-SUMIF(CG$7:CG$9,"&gt;0",CI$7:CI$9),"A presentar")</f>
        <v>0</v>
      </c>
      <c r="CJ11" s="20"/>
      <c r="CK11" s="20"/>
      <c r="CL11" s="20"/>
      <c r="CM11" s="76">
        <f ca="1">IF(TODAY()&gt;Cronograma!CG4,0.7725-SUMIF(CK$7:CK$9,"&gt;0",CM$7:CM$9),"A presentar")</f>
        <v>0</v>
      </c>
      <c r="CN11" s="49"/>
      <c r="CO11" s="20"/>
      <c r="CP11" s="20"/>
      <c r="CQ11" s="76">
        <f ca="1">IF(TODAY()&gt;Cronograma!CK4,0.7725-SUMIF(CO$7:CO$9,"&gt;0",CQ$7:CQ$9),"A presentar")</f>
        <v>0</v>
      </c>
      <c r="CR11" s="20"/>
      <c r="CS11" s="20"/>
      <c r="CT11" s="20"/>
      <c r="CU11" s="76">
        <f ca="1">IF(TODAY()&gt;Cronograma!CO4,0.7725-SUMIF(CS$7:CS$9,"&gt;0",CU$7:CU$9),"A presentar")</f>
        <v>0</v>
      </c>
      <c r="CV11" s="49"/>
      <c r="CW11" s="20"/>
      <c r="CX11" s="20"/>
      <c r="CY11" s="76">
        <f ca="1">IF(TODAY()&gt;Cronograma!CS4,0.7725-SUMIF(CW$7:CW$9,"&gt;0",CY$7:CY$9),"A presentar")</f>
        <v>0</v>
      </c>
      <c r="CZ11" s="20"/>
      <c r="DA11" s="20"/>
      <c r="DB11" s="20"/>
      <c r="DC11" s="76">
        <f ca="1">IF(TODAY()&gt;Cronograma!CW4,0.7725-SUMIF(DA$7:DA$9,"&gt;0",DC$7:DC$9),"A presentar")</f>
        <v>0</v>
      </c>
      <c r="DD11" s="49"/>
      <c r="DE11" s="20"/>
      <c r="DF11" s="20"/>
      <c r="DG11" s="76">
        <f ca="1">IF(TODAY()&gt;Cronograma!DA4,0.7725-SUMIF(DE$7:DE$9,"&gt;0",DG$7:DG$9),"A presentar")</f>
        <v>0</v>
      </c>
      <c r="DH11" s="49"/>
      <c r="DI11" s="20"/>
      <c r="DJ11" s="20"/>
      <c r="DK11" s="76">
        <f ca="1">IF(TODAY()&gt;Cronograma!DE4,0.7725-SUMIF(DI$7:DI$9,"&gt;0",DK$7:DK$9),"A presentar")</f>
        <v>0</v>
      </c>
      <c r="DL11" s="49"/>
      <c r="DM11" s="20"/>
      <c r="DN11" s="20"/>
      <c r="DO11" s="76">
        <f ca="1">IF(TODAY()&gt;Cronograma!DI4,0.7725-SUMIF(DM$7:DM$9,"&gt;0",DO$7:DO$9),"A presentar")</f>
        <v>0</v>
      </c>
      <c r="DP11" s="20"/>
      <c r="DQ11" s="20"/>
      <c r="DR11" s="20"/>
      <c r="DS11" s="76">
        <f ca="1">IF(TODAY()&gt;Cronograma!DM4,0.7725-SUMIF(DQ$7:DQ$9,"&gt;0",DS$7:DS$9),"A presentar")</f>
        <v>0</v>
      </c>
      <c r="DT11" s="49"/>
      <c r="DU11" s="20"/>
      <c r="DV11" s="20"/>
      <c r="DW11" s="76">
        <f ca="1">IF(TODAY()&gt;Cronograma!DQ4,0.7725-SUMIF(DU$7:DU$9,"&gt;0",DW$7:DW$9),"A presentar")</f>
        <v>0</v>
      </c>
      <c r="DX11" s="49"/>
      <c r="DY11" s="20"/>
      <c r="DZ11" s="20"/>
      <c r="EA11" s="76">
        <f ca="1">IF(TODAY()&gt;Cronograma!DU4,0.7725-SUMIF(DY$7:DY$9,"&gt;0",EA$7:EA$9),"A presentar")</f>
        <v>0</v>
      </c>
      <c r="EB11" s="49"/>
      <c r="EC11" s="20"/>
      <c r="ED11" s="20"/>
      <c r="EE11" s="76">
        <f ca="1">IF(TODAY()&gt;Cronograma!DY4,0.7725-SUMIF(EC$7:EC$9,"&gt;0",EE$7:EE$9),"A presentar")</f>
        <v>0</v>
      </c>
      <c r="EF11" s="20"/>
      <c r="EG11" s="20"/>
      <c r="EH11" s="20"/>
      <c r="EI11" s="76">
        <f ca="1">IF(TODAY()&gt;Cronograma!EC4,0.7725-SUMIF(EG$7:EG$9,"&gt;0",EI$7:EI$9),"A presentar")</f>
        <v>0</v>
      </c>
      <c r="EJ11" s="49"/>
      <c r="EK11" s="20"/>
      <c r="EL11" s="20"/>
      <c r="EM11" s="76">
        <f ca="1">IF(TODAY()&gt;Cronograma!EG4,0.7825-SUMIF(EK$7:EK$9,"&gt;0",EM$7:EM$9),"A presentar")</f>
        <v>0</v>
      </c>
      <c r="EN11" s="49"/>
      <c r="EO11" s="20"/>
      <c r="EP11" s="20"/>
      <c r="EQ11" s="76">
        <f ca="1">IF(TODAY()&gt;Cronograma!EK4,0.7825-SUMIF(EO$7:EO$9,"&gt;0",EQ$7:EQ$9),"A presentar")</f>
        <v>0</v>
      </c>
      <c r="ER11" s="49"/>
      <c r="ES11" s="20"/>
      <c r="ET11" s="20"/>
      <c r="EU11" s="76">
        <f ca="1">IF(TODAY()&gt;Cronograma!EO4,0.7825-SUMIF(ES$7:ES$9,"&gt;0",EU$7:EU$9),"A presentar")</f>
        <v>0</v>
      </c>
      <c r="EV11" s="20"/>
      <c r="EW11" s="20"/>
      <c r="EX11" s="20"/>
      <c r="EY11" s="76">
        <v>0</v>
      </c>
      <c r="EZ11" s="49"/>
      <c r="FA11" s="20"/>
      <c r="FB11" s="20"/>
      <c r="FC11" s="76">
        <f ca="1">IF(TODAY()&gt;Cronograma!EW4,0.7825-SUMIF(FA$7:FA$9,"&gt;0",FC$7:FC$9),"A presentar")</f>
        <v>0</v>
      </c>
      <c r="FD11" s="20"/>
      <c r="FE11" s="20"/>
      <c r="FF11" s="20"/>
      <c r="FG11" s="76">
        <f ca="1">IF(TODAY()&gt;Cronograma!FA4,0.7825-SUMIF(FE$7:FE$9,"&gt;0",FG$7:FG$9),"A presentar")</f>
        <v>0</v>
      </c>
      <c r="FH11" s="49"/>
      <c r="FI11" s="20"/>
      <c r="FJ11" s="20"/>
      <c r="FK11" s="76">
        <f ca="1">IF(TODAY()&gt;Cronograma!FE4,0.8025-SUMIF(FI$7:FI$9,"&gt;0",FK$7:FK$9),"A presentar")</f>
        <v>0</v>
      </c>
      <c r="FL11" s="49"/>
      <c r="FM11" s="20"/>
      <c r="FN11" s="20"/>
      <c r="FO11" s="76">
        <f ca="1">IF(TODAY()&gt;Cronograma!FI4,0.8025-SUMIF(FM$7:FM$9,"&gt;0",FO$7:FO$9),"A presentar")</f>
        <v>0</v>
      </c>
      <c r="FP11" s="49"/>
      <c r="FQ11" s="20"/>
      <c r="FR11" s="20"/>
      <c r="FS11" s="76">
        <f ca="1">IF(TODAY()&gt;Cronograma!FM4,0.8025-SUMIF(FQ$7:FQ$9,"&gt;0",FS$7:FS$9),"A presentar")</f>
        <v>0</v>
      </c>
      <c r="FT11" s="20"/>
      <c r="FU11" s="20"/>
      <c r="FV11" s="20"/>
      <c r="FW11" s="76">
        <f ca="1">IF(TODAY()&gt;Cronograma!FQ4,0.8025-SUMIF(FU$7:FU$9,"&gt;0",FW$7:FW$9),"A presentar")</f>
        <v>0</v>
      </c>
      <c r="FX11" s="49"/>
      <c r="FY11" s="20"/>
      <c r="FZ11" s="20"/>
      <c r="GA11" s="76">
        <f ca="1">IF(TODAY()&gt;Cronograma!FU4,0.8025-SUMIF(FY$7:FY$9,"&gt;0",GA$7:GA$9),"A presentar")</f>
        <v>0</v>
      </c>
      <c r="GB11" s="49"/>
      <c r="GC11" s="20"/>
      <c r="GD11" s="20"/>
      <c r="GE11" s="76">
        <f ca="1">IF(TODAY()&gt;Cronograma!FY4,0.8025-SUMIF(GC$7:GC$9,"&gt;0",GE$7:GE$9),"A presentar")</f>
        <v>0</v>
      </c>
      <c r="GF11" s="49"/>
      <c r="GG11" s="20"/>
      <c r="GH11" s="20"/>
      <c r="GI11" s="76">
        <f ca="1">IF(TODAY()&gt;Cronograma!GC4,0.8025-SUMIF(GG$7:GG$9,"&gt;0",GI$7:GI$9),"A presentar")</f>
        <v>0.24099999999999999</v>
      </c>
      <c r="GJ11" s="20"/>
      <c r="GK11" s="20"/>
      <c r="GL11" s="20"/>
      <c r="GM11" s="76">
        <f ca="1">IF(TODAY()&gt;Cronograma!GG4,0.8025-SUMIF(GK$7:GK$9,"&gt;0",GM$7:GM$9),"A presentar")</f>
        <v>0.24099999999999999</v>
      </c>
      <c r="GN11" s="49"/>
      <c r="GO11" s="20"/>
      <c r="GP11" s="20"/>
      <c r="GQ11" s="76" t="str">
        <f ca="1">IF(TODAY()&gt;Cronograma!GK4,0.8025-SUMIF(GO$7:GO$9,"&gt;0",GQ$7:GQ$9),"A presentar")</f>
        <v>A presentar</v>
      </c>
      <c r="GR11" s="49"/>
      <c r="GS11" s="20"/>
      <c r="GT11" s="20"/>
      <c r="GU11" s="76" t="str">
        <f ca="1">IF(TODAY()&gt;Cronograma!GO4,0.8025-SUMIF(GS$7:GS$9,"&gt;0",GU$7:GU$9),"A presentar")</f>
        <v>A presentar</v>
      </c>
      <c r="GV11" s="49"/>
      <c r="GW11" s="20"/>
      <c r="GX11" s="20"/>
      <c r="GY11" s="76" t="str">
        <f ca="1">IF(TODAY()&gt;Cronograma!GS4,0.8025-SUMIF(GW$7:GW$9,"&gt;0",GY$7:GY$9),"A presentar")</f>
        <v>A presentar</v>
      </c>
      <c r="GZ11" s="20"/>
      <c r="HA11" s="20"/>
      <c r="HB11" s="20"/>
      <c r="HC11" s="76" t="str">
        <f ca="1">IF(TODAY()&gt;Cronograma!GW4,0.8025-SUMIF(HA$7:HA$9,"&gt;0",HC$7:HC$9),"A presentar")</f>
        <v>A presentar</v>
      </c>
      <c r="HD11" s="49"/>
      <c r="HE11" s="20"/>
      <c r="HF11" s="20"/>
      <c r="HG11" s="76" t="str">
        <f ca="1">IF(TODAY()&gt;Cronograma!HA4,0.8025-SUMIF(HE$7:HE$9,"&gt;0",HG$7:HG$9),"A presentar")</f>
        <v>A presentar</v>
      </c>
      <c r="HH11" s="49"/>
      <c r="HI11" s="20"/>
      <c r="HJ11" s="20"/>
      <c r="HK11" s="76" t="str">
        <f ca="1">IF(TODAY()&gt;Cronograma!HE4,0.8025-SUMIF(HI$7:HI$9,"&gt;0",HK$7:HK$9),"A presentar")</f>
        <v>A presentar</v>
      </c>
    </row>
    <row r="12" spans="1:219" ht="8.15" customHeight="1" thickBot="1" x14ac:dyDescent="0.4">
      <c r="C12" s="6"/>
      <c r="L12" s="4"/>
      <c r="M12" s="4"/>
      <c r="N12" s="4"/>
      <c r="O12" s="4"/>
      <c r="P12" s="4"/>
      <c r="Q12" s="4"/>
      <c r="R12" s="4"/>
      <c r="S12" s="4"/>
      <c r="AB12" s="4"/>
      <c r="AC12" s="4"/>
      <c r="AD12" s="4"/>
      <c r="AE12" s="4"/>
      <c r="AF12" s="4"/>
      <c r="AG12" s="4"/>
      <c r="AH12" s="4"/>
      <c r="AI12" s="4"/>
      <c r="AR12" s="4"/>
      <c r="AS12" s="4"/>
      <c r="AT12" s="4"/>
      <c r="AU12" s="4"/>
      <c r="AV12" s="4"/>
      <c r="AW12" s="4"/>
      <c r="AX12" s="4"/>
      <c r="AY12" s="4"/>
      <c r="BH12" s="4"/>
      <c r="BI12" s="4"/>
      <c r="BJ12" s="4"/>
      <c r="BK12" s="4"/>
      <c r="BL12" s="4"/>
      <c r="BM12" s="4"/>
      <c r="BN12" s="4"/>
      <c r="BO12" s="4"/>
      <c r="BX12" s="4"/>
      <c r="BY12" s="4"/>
      <c r="BZ12" s="4"/>
      <c r="CA12" s="4"/>
      <c r="CB12" s="4"/>
      <c r="CC12" s="4"/>
      <c r="CD12" s="4"/>
      <c r="CE12" s="4"/>
      <c r="CN12" s="4"/>
      <c r="CO12" s="4"/>
      <c r="CP12" s="4"/>
      <c r="CQ12" s="4"/>
      <c r="CR12" s="4"/>
      <c r="CS12" s="4"/>
      <c r="CT12" s="4"/>
      <c r="CU12" s="4"/>
      <c r="DD12" s="4"/>
      <c r="DE12" s="4"/>
      <c r="DF12" s="4"/>
      <c r="DG12" s="4"/>
      <c r="DH12" s="4"/>
      <c r="DI12" s="4"/>
      <c r="DJ12" s="4"/>
      <c r="DK12" s="4"/>
      <c r="DT12" s="4"/>
      <c r="DU12" s="4"/>
      <c r="DV12" s="4"/>
      <c r="DW12" s="4"/>
      <c r="DX12" s="4"/>
      <c r="DY12" s="4"/>
      <c r="DZ12" s="4"/>
      <c r="EA12" s="4"/>
      <c r="EJ12" s="4"/>
      <c r="EK12" s="4"/>
      <c r="EL12" s="4"/>
      <c r="EM12" s="4"/>
      <c r="EN12" s="4"/>
      <c r="EO12" s="4"/>
      <c r="EP12" s="4"/>
      <c r="EQ12" s="4"/>
      <c r="EZ12" s="4"/>
      <c r="FA12" s="4"/>
      <c r="FB12" s="4"/>
      <c r="FC12" s="4"/>
      <c r="FD12" s="4"/>
      <c r="FE12" s="4"/>
      <c r="FF12" s="4"/>
      <c r="FG12" s="4"/>
      <c r="FP12" s="4"/>
      <c r="FQ12" s="4"/>
      <c r="FR12" s="4"/>
      <c r="FS12" s="4"/>
      <c r="FT12" s="4"/>
      <c r="FU12" s="4"/>
      <c r="FV12" s="4"/>
      <c r="FW12" s="4"/>
      <c r="GF12" s="4"/>
      <c r="GG12" s="4"/>
      <c r="GH12" s="4"/>
      <c r="GI12" s="4"/>
      <c r="GJ12" s="4"/>
      <c r="GK12" s="4"/>
      <c r="GL12" s="4"/>
      <c r="GM12" s="4"/>
      <c r="GV12" s="4"/>
      <c r="GW12" s="4"/>
      <c r="GX12" s="4"/>
      <c r="GY12" s="4"/>
      <c r="GZ12" s="4"/>
      <c r="HA12" s="4"/>
      <c r="HB12" s="4"/>
      <c r="HC12" s="4"/>
    </row>
    <row r="13" spans="1:219" x14ac:dyDescent="0.35">
      <c r="B13" s="22" t="s">
        <v>7</v>
      </c>
      <c r="C13" s="111">
        <f ca="1">SUM(D11:HK11)</f>
        <v>0.48199999999999998</v>
      </c>
      <c r="L13" s="4"/>
      <c r="M13" s="4"/>
      <c r="N13" s="4"/>
      <c r="O13" s="4"/>
      <c r="P13" s="4"/>
      <c r="Q13" s="4"/>
      <c r="R13" s="4"/>
      <c r="S13" s="4"/>
      <c r="AB13" s="4"/>
      <c r="AC13" s="4"/>
      <c r="AD13" s="4"/>
      <c r="AE13" s="4"/>
      <c r="AF13" s="4"/>
      <c r="AG13" s="4"/>
      <c r="AH13" s="4"/>
      <c r="AI13" s="4"/>
      <c r="AR13" s="4"/>
      <c r="AS13" s="4"/>
      <c r="AT13" s="4"/>
      <c r="AU13" s="4"/>
      <c r="AV13" s="4"/>
      <c r="AW13" s="4"/>
      <c r="AX13" s="4"/>
      <c r="AY13" s="4"/>
      <c r="BH13" s="4"/>
      <c r="BI13" s="4"/>
      <c r="BJ13" s="4"/>
      <c r="BK13" s="4"/>
      <c r="BL13" s="4"/>
      <c r="BM13" s="4"/>
      <c r="BN13" s="4"/>
      <c r="BO13" s="4"/>
      <c r="BX13" s="4"/>
      <c r="BY13" s="4"/>
      <c r="BZ13" s="4"/>
      <c r="CA13" s="4"/>
      <c r="CB13" s="4"/>
      <c r="CC13" s="4"/>
      <c r="CD13" s="4"/>
      <c r="CE13" s="4"/>
      <c r="CN13" s="4"/>
      <c r="CO13" s="4"/>
      <c r="CP13" s="4"/>
      <c r="CQ13" s="4"/>
      <c r="CR13" s="4"/>
      <c r="CS13" s="4"/>
      <c r="CT13" s="4"/>
      <c r="CU13" s="4"/>
      <c r="DD13" s="4"/>
      <c r="DE13" s="4"/>
      <c r="DF13" s="4"/>
      <c r="DG13" s="4"/>
      <c r="DH13" s="4"/>
      <c r="DI13" s="4"/>
      <c r="DJ13" s="4"/>
      <c r="DK13" s="4"/>
      <c r="DT13" s="4"/>
      <c r="DU13" s="4"/>
      <c r="DV13" s="4"/>
      <c r="DW13" s="4"/>
      <c r="DX13" s="4"/>
      <c r="DY13" s="4"/>
      <c r="DZ13" s="4"/>
      <c r="EA13" s="4"/>
      <c r="EJ13" s="4"/>
      <c r="EK13" s="4"/>
      <c r="EL13" s="4"/>
      <c r="EM13" s="4"/>
      <c r="EN13" s="4"/>
      <c r="EO13" s="4"/>
      <c r="EP13" s="4"/>
      <c r="EQ13" s="4"/>
      <c r="EZ13" s="4"/>
      <c r="FA13" s="4"/>
      <c r="FB13" s="4"/>
      <c r="FC13" s="4"/>
      <c r="FD13" s="4"/>
      <c r="FE13" s="4"/>
      <c r="FF13" s="4"/>
      <c r="FG13" s="4"/>
      <c r="FP13" s="4"/>
      <c r="FQ13" s="4"/>
      <c r="FR13" s="4"/>
      <c r="FS13" s="4"/>
      <c r="FT13" s="4"/>
      <c r="FU13" s="4"/>
      <c r="FV13" s="4"/>
      <c r="FW13" s="4"/>
      <c r="GF13" s="4"/>
      <c r="GG13" s="4"/>
      <c r="GH13" s="4"/>
      <c r="GI13" s="4"/>
      <c r="GJ13" s="4"/>
      <c r="GK13" s="4"/>
      <c r="GL13" s="4"/>
      <c r="GM13" s="4"/>
      <c r="GV13" s="4"/>
      <c r="GW13" s="4"/>
      <c r="GX13" s="4"/>
      <c r="GY13" s="4"/>
      <c r="GZ13" s="4"/>
      <c r="HA13" s="4"/>
      <c r="HB13" s="4"/>
      <c r="HC13" s="4"/>
    </row>
    <row r="14" spans="1:219" ht="30" customHeight="1" thickBot="1" x14ac:dyDescent="0.4">
      <c r="B14" s="23" t="s">
        <v>8</v>
      </c>
      <c r="C14" s="112"/>
      <c r="L14" s="4"/>
      <c r="M14" s="4"/>
      <c r="N14" s="4"/>
      <c r="O14" s="4"/>
      <c r="P14" s="4"/>
      <c r="Q14" s="4"/>
      <c r="R14" s="4"/>
      <c r="S14" s="4"/>
      <c r="AB14" s="4"/>
      <c r="AC14" s="4"/>
      <c r="AD14" s="4"/>
      <c r="AE14" s="4"/>
      <c r="AF14" s="4"/>
      <c r="AG14" s="4"/>
      <c r="AH14" s="4"/>
      <c r="AI14" s="4"/>
      <c r="AR14" s="4"/>
      <c r="AS14" s="4"/>
      <c r="AT14" s="4"/>
      <c r="AU14" s="4"/>
      <c r="AV14" s="4"/>
      <c r="AW14" s="4"/>
      <c r="AX14" s="4"/>
      <c r="AY14" s="4"/>
      <c r="BH14" s="4"/>
      <c r="BI14" s="4"/>
      <c r="BJ14" s="4"/>
      <c r="BK14" s="4"/>
      <c r="BL14" s="4"/>
      <c r="BM14" s="4"/>
      <c r="BN14" s="4"/>
      <c r="BO14" s="4"/>
      <c r="BX14" s="4"/>
      <c r="BY14" s="4"/>
      <c r="BZ14" s="4"/>
      <c r="CA14" s="4"/>
      <c r="CB14" s="4"/>
      <c r="CC14" s="4"/>
      <c r="CD14" s="4"/>
      <c r="CE14" s="4"/>
      <c r="CN14" s="4"/>
      <c r="CO14" s="4"/>
      <c r="CP14" s="4"/>
      <c r="CQ14" s="4"/>
      <c r="CR14" s="4"/>
      <c r="CS14" s="4"/>
      <c r="CT14" s="4"/>
      <c r="CU14" s="4"/>
      <c r="DD14" s="4"/>
      <c r="DE14" s="4"/>
      <c r="DF14" s="4"/>
      <c r="DG14" s="4"/>
      <c r="DH14" s="4"/>
      <c r="DI14" s="4"/>
      <c r="DJ14" s="4"/>
      <c r="DK14" s="4"/>
      <c r="DT14" s="4"/>
      <c r="DU14" s="4"/>
      <c r="DV14" s="4"/>
      <c r="DW14" s="4"/>
      <c r="DX14" s="4"/>
      <c r="DY14" s="4"/>
      <c r="DZ14" s="4"/>
      <c r="EA14" s="4"/>
      <c r="EJ14" s="4"/>
      <c r="EK14" s="4"/>
      <c r="EL14" s="4"/>
      <c r="EM14" s="4"/>
      <c r="EN14" s="4"/>
      <c r="EO14" s="4"/>
      <c r="EP14" s="4"/>
      <c r="EQ14" s="4"/>
      <c r="EZ14" s="4"/>
      <c r="FA14" s="4"/>
      <c r="FB14" s="4"/>
      <c r="FC14" s="4"/>
      <c r="FD14" s="4"/>
      <c r="FE14" s="4"/>
      <c r="FF14" s="4"/>
      <c r="FG14" s="4"/>
      <c r="FP14" s="4"/>
      <c r="FQ14" s="4"/>
      <c r="FR14" s="4"/>
      <c r="FS14" s="4"/>
      <c r="FT14" s="4"/>
      <c r="FU14" s="4"/>
      <c r="FV14" s="4"/>
      <c r="FW14" s="4"/>
      <c r="GF14" s="4"/>
      <c r="GG14" s="4"/>
      <c r="GH14" s="4"/>
      <c r="GI14" s="4"/>
      <c r="GJ14" s="4"/>
      <c r="GK14" s="4"/>
      <c r="GL14" s="4"/>
      <c r="GM14" s="4"/>
      <c r="GV14" s="4"/>
      <c r="GW14" s="4"/>
      <c r="GX14" s="4"/>
      <c r="GY14" s="4"/>
      <c r="GZ14" s="4"/>
      <c r="HA14" s="4"/>
      <c r="HB14" s="4"/>
      <c r="HC14" s="4"/>
    </row>
    <row r="15" spans="1:219" ht="16" customHeight="1" thickBo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</row>
    <row r="16" spans="1:219" ht="26.5" thickBot="1" x14ac:dyDescent="0.4">
      <c r="A16" s="2"/>
      <c r="B16" s="113" t="s">
        <v>9</v>
      </c>
      <c r="C16" s="114"/>
      <c r="D16" s="40" t="s">
        <v>2</v>
      </c>
      <c r="E16" s="41" t="s">
        <v>3</v>
      </c>
      <c r="F16" s="42" t="s">
        <v>4</v>
      </c>
      <c r="G16" s="48"/>
      <c r="H16" s="40" t="s">
        <v>2</v>
      </c>
      <c r="I16" s="41" t="s">
        <v>3</v>
      </c>
      <c r="J16" s="42" t="s">
        <v>4</v>
      </c>
      <c r="K16" s="48"/>
      <c r="L16" s="57" t="s">
        <v>2</v>
      </c>
      <c r="M16" s="58" t="s">
        <v>3</v>
      </c>
      <c r="N16" s="59" t="s">
        <v>4</v>
      </c>
      <c r="O16" s="47"/>
      <c r="P16" s="44" t="s">
        <v>2</v>
      </c>
      <c r="Q16" s="45" t="s">
        <v>3</v>
      </c>
      <c r="R16" s="46" t="s">
        <v>4</v>
      </c>
      <c r="S16" s="47"/>
      <c r="T16" s="40" t="s">
        <v>2</v>
      </c>
      <c r="U16" s="41" t="s">
        <v>3</v>
      </c>
      <c r="V16" s="42" t="s">
        <v>4</v>
      </c>
      <c r="W16" s="48"/>
      <c r="X16" s="40" t="s">
        <v>2</v>
      </c>
      <c r="Y16" s="41" t="s">
        <v>3</v>
      </c>
      <c r="Z16" s="42" t="s">
        <v>4</v>
      </c>
      <c r="AA16" s="48"/>
      <c r="AB16" s="57" t="s">
        <v>2</v>
      </c>
      <c r="AC16" s="58" t="s">
        <v>3</v>
      </c>
      <c r="AD16" s="59" t="s">
        <v>4</v>
      </c>
      <c r="AE16" s="47"/>
      <c r="AF16" s="44" t="s">
        <v>2</v>
      </c>
      <c r="AG16" s="45" t="s">
        <v>3</v>
      </c>
      <c r="AH16" s="46" t="s">
        <v>4</v>
      </c>
      <c r="AI16" s="47"/>
      <c r="AJ16" s="40" t="s">
        <v>2</v>
      </c>
      <c r="AK16" s="41" t="s">
        <v>3</v>
      </c>
      <c r="AL16" s="42" t="s">
        <v>4</v>
      </c>
      <c r="AM16" s="48"/>
      <c r="AN16" s="40" t="s">
        <v>2</v>
      </c>
      <c r="AO16" s="41" t="s">
        <v>3</v>
      </c>
      <c r="AP16" s="42" t="s">
        <v>4</v>
      </c>
      <c r="AQ16" s="48"/>
      <c r="AR16" s="57" t="s">
        <v>2</v>
      </c>
      <c r="AS16" s="58" t="s">
        <v>3</v>
      </c>
      <c r="AT16" s="59" t="s">
        <v>4</v>
      </c>
      <c r="AU16" s="47"/>
      <c r="AV16" s="44" t="s">
        <v>2</v>
      </c>
      <c r="AW16" s="45" t="s">
        <v>3</v>
      </c>
      <c r="AX16" s="46" t="s">
        <v>4</v>
      </c>
      <c r="AY16" s="47"/>
      <c r="AZ16" s="40" t="s">
        <v>2</v>
      </c>
      <c r="BA16" s="41" t="s">
        <v>3</v>
      </c>
      <c r="BB16" s="42" t="s">
        <v>4</v>
      </c>
      <c r="BC16" s="48"/>
      <c r="BD16" s="40" t="s">
        <v>2</v>
      </c>
      <c r="BE16" s="41" t="s">
        <v>3</v>
      </c>
      <c r="BF16" s="42" t="s">
        <v>4</v>
      </c>
      <c r="BG16" s="48"/>
      <c r="BH16" s="57" t="s">
        <v>2</v>
      </c>
      <c r="BI16" s="58" t="s">
        <v>3</v>
      </c>
      <c r="BJ16" s="59" t="s">
        <v>4</v>
      </c>
      <c r="BK16" s="47"/>
      <c r="BL16" s="44" t="s">
        <v>2</v>
      </c>
      <c r="BM16" s="45" t="s">
        <v>3</v>
      </c>
      <c r="BN16" s="46" t="s">
        <v>4</v>
      </c>
      <c r="BO16" s="47"/>
      <c r="BP16" s="40" t="s">
        <v>2</v>
      </c>
      <c r="BQ16" s="41" t="s">
        <v>3</v>
      </c>
      <c r="BR16" s="42" t="s">
        <v>4</v>
      </c>
      <c r="BS16" s="48"/>
      <c r="BT16" s="40" t="s">
        <v>2</v>
      </c>
      <c r="BU16" s="41" t="s">
        <v>3</v>
      </c>
      <c r="BV16" s="42" t="s">
        <v>4</v>
      </c>
      <c r="BW16" s="48"/>
      <c r="BX16" s="57" t="s">
        <v>2</v>
      </c>
      <c r="BY16" s="58" t="s">
        <v>3</v>
      </c>
      <c r="BZ16" s="59" t="s">
        <v>4</v>
      </c>
      <c r="CA16" s="47"/>
      <c r="CB16" s="44" t="s">
        <v>2</v>
      </c>
      <c r="CC16" s="45" t="s">
        <v>3</v>
      </c>
      <c r="CD16" s="46" t="s">
        <v>4</v>
      </c>
      <c r="CE16" s="47"/>
      <c r="CF16" s="40" t="s">
        <v>2</v>
      </c>
      <c r="CG16" s="41" t="s">
        <v>3</v>
      </c>
      <c r="CH16" s="42" t="s">
        <v>4</v>
      </c>
      <c r="CI16" s="48"/>
      <c r="CJ16" s="40" t="s">
        <v>2</v>
      </c>
      <c r="CK16" s="41" t="s">
        <v>3</v>
      </c>
      <c r="CL16" s="42" t="s">
        <v>4</v>
      </c>
      <c r="CM16" s="48"/>
      <c r="CN16" s="57" t="s">
        <v>2</v>
      </c>
      <c r="CO16" s="58" t="s">
        <v>3</v>
      </c>
      <c r="CP16" s="59" t="s">
        <v>4</v>
      </c>
      <c r="CQ16" s="47"/>
      <c r="CR16" s="44" t="s">
        <v>2</v>
      </c>
      <c r="CS16" s="45" t="s">
        <v>3</v>
      </c>
      <c r="CT16" s="46" t="s">
        <v>4</v>
      </c>
      <c r="CU16" s="47"/>
      <c r="CV16" s="40" t="s">
        <v>2</v>
      </c>
      <c r="CW16" s="41" t="s">
        <v>3</v>
      </c>
      <c r="CX16" s="42" t="s">
        <v>4</v>
      </c>
      <c r="CY16" s="48"/>
      <c r="CZ16" s="40" t="s">
        <v>2</v>
      </c>
      <c r="DA16" s="41" t="s">
        <v>3</v>
      </c>
      <c r="DB16" s="42" t="s">
        <v>4</v>
      </c>
      <c r="DC16" s="48"/>
      <c r="DD16" s="57" t="s">
        <v>2</v>
      </c>
      <c r="DE16" s="58" t="s">
        <v>3</v>
      </c>
      <c r="DF16" s="59" t="s">
        <v>4</v>
      </c>
      <c r="DG16" s="47"/>
      <c r="DH16" s="44" t="s">
        <v>2</v>
      </c>
      <c r="DI16" s="45" t="s">
        <v>3</v>
      </c>
      <c r="DJ16" s="46" t="s">
        <v>4</v>
      </c>
      <c r="DK16" s="47"/>
      <c r="DL16" s="40" t="s">
        <v>2</v>
      </c>
      <c r="DM16" s="41" t="s">
        <v>3</v>
      </c>
      <c r="DN16" s="42" t="s">
        <v>4</v>
      </c>
      <c r="DO16" s="48"/>
      <c r="DP16" s="40" t="s">
        <v>2</v>
      </c>
      <c r="DQ16" s="41" t="s">
        <v>3</v>
      </c>
      <c r="DR16" s="42" t="s">
        <v>4</v>
      </c>
      <c r="DS16" s="48"/>
      <c r="DT16" s="57" t="s">
        <v>2</v>
      </c>
      <c r="DU16" s="58" t="s">
        <v>3</v>
      </c>
      <c r="DV16" s="59" t="s">
        <v>4</v>
      </c>
      <c r="DW16" s="47"/>
      <c r="DX16" s="44" t="s">
        <v>2</v>
      </c>
      <c r="DY16" s="45" t="s">
        <v>3</v>
      </c>
      <c r="DZ16" s="46" t="s">
        <v>4</v>
      </c>
      <c r="EA16" s="47"/>
      <c r="EB16" s="40" t="s">
        <v>2</v>
      </c>
      <c r="EC16" s="41" t="s">
        <v>3</v>
      </c>
      <c r="ED16" s="42" t="s">
        <v>4</v>
      </c>
      <c r="EE16" s="48"/>
      <c r="EF16" s="40" t="s">
        <v>2</v>
      </c>
      <c r="EG16" s="41" t="s">
        <v>3</v>
      </c>
      <c r="EH16" s="42" t="s">
        <v>4</v>
      </c>
      <c r="EI16" s="48"/>
      <c r="EJ16" s="57" t="s">
        <v>2</v>
      </c>
      <c r="EK16" s="58" t="s">
        <v>3</v>
      </c>
      <c r="EL16" s="59" t="s">
        <v>4</v>
      </c>
      <c r="EM16" s="47"/>
      <c r="EN16" s="44" t="s">
        <v>2</v>
      </c>
      <c r="EO16" s="45" t="s">
        <v>3</v>
      </c>
      <c r="EP16" s="46" t="s">
        <v>4</v>
      </c>
      <c r="EQ16" s="47"/>
      <c r="ER16" s="40" t="s">
        <v>2</v>
      </c>
      <c r="ES16" s="41" t="s">
        <v>3</v>
      </c>
      <c r="ET16" s="42" t="s">
        <v>4</v>
      </c>
      <c r="EU16" s="48"/>
      <c r="EV16" s="40" t="s">
        <v>2</v>
      </c>
      <c r="EW16" s="41" t="s">
        <v>3</v>
      </c>
      <c r="EX16" s="42" t="s">
        <v>4</v>
      </c>
      <c r="EY16" s="48"/>
      <c r="EZ16" s="57" t="s">
        <v>2</v>
      </c>
      <c r="FA16" s="58" t="s">
        <v>3</v>
      </c>
      <c r="FB16" s="59" t="s">
        <v>4</v>
      </c>
      <c r="FC16" s="47"/>
      <c r="FD16" s="44" t="s">
        <v>2</v>
      </c>
      <c r="FE16" s="45" t="s">
        <v>3</v>
      </c>
      <c r="FF16" s="46" t="s">
        <v>4</v>
      </c>
      <c r="FG16" s="47"/>
      <c r="FH16" s="40" t="s">
        <v>2</v>
      </c>
      <c r="FI16" s="41" t="s">
        <v>3</v>
      </c>
      <c r="FJ16" s="42" t="s">
        <v>4</v>
      </c>
      <c r="FK16" s="48"/>
      <c r="FL16" s="40" t="s">
        <v>2</v>
      </c>
      <c r="FM16" s="41" t="s">
        <v>3</v>
      </c>
      <c r="FN16" s="42" t="s">
        <v>4</v>
      </c>
      <c r="FO16" s="48"/>
      <c r="FP16" s="57" t="s">
        <v>2</v>
      </c>
      <c r="FQ16" s="58" t="s">
        <v>3</v>
      </c>
      <c r="FR16" s="59" t="s">
        <v>4</v>
      </c>
      <c r="FS16" s="47"/>
      <c r="FT16" s="44" t="s">
        <v>2</v>
      </c>
      <c r="FU16" s="45" t="s">
        <v>3</v>
      </c>
      <c r="FV16" s="46" t="s">
        <v>4</v>
      </c>
      <c r="FW16" s="47"/>
      <c r="FX16" s="40" t="s">
        <v>2</v>
      </c>
      <c r="FY16" s="41" t="s">
        <v>3</v>
      </c>
      <c r="FZ16" s="42" t="s">
        <v>4</v>
      </c>
      <c r="GA16" s="48"/>
      <c r="GB16" s="40" t="s">
        <v>2</v>
      </c>
      <c r="GC16" s="41" t="s">
        <v>3</v>
      </c>
      <c r="GD16" s="42" t="s">
        <v>4</v>
      </c>
      <c r="GE16" s="48"/>
      <c r="GF16" s="57" t="s">
        <v>2</v>
      </c>
      <c r="GG16" s="58" t="s">
        <v>3</v>
      </c>
      <c r="GH16" s="59" t="s">
        <v>4</v>
      </c>
      <c r="GI16" s="47"/>
      <c r="GJ16" s="44" t="s">
        <v>2</v>
      </c>
      <c r="GK16" s="45" t="s">
        <v>3</v>
      </c>
      <c r="GL16" s="46" t="s">
        <v>4</v>
      </c>
      <c r="GM16" s="47"/>
      <c r="GN16" s="40" t="s">
        <v>2</v>
      </c>
      <c r="GO16" s="41" t="s">
        <v>3</v>
      </c>
      <c r="GP16" s="42" t="s">
        <v>4</v>
      </c>
      <c r="GQ16" s="48"/>
      <c r="GR16" s="40" t="s">
        <v>2</v>
      </c>
      <c r="GS16" s="41" t="s">
        <v>3</v>
      </c>
      <c r="GT16" s="42" t="s">
        <v>4</v>
      </c>
      <c r="GU16" s="48"/>
      <c r="GV16" s="57" t="s">
        <v>2</v>
      </c>
      <c r="GW16" s="58" t="s">
        <v>3</v>
      </c>
      <c r="GX16" s="59" t="s">
        <v>4</v>
      </c>
      <c r="GY16" s="47"/>
      <c r="GZ16" s="44" t="s">
        <v>2</v>
      </c>
      <c r="HA16" s="45" t="s">
        <v>3</v>
      </c>
      <c r="HB16" s="46" t="s">
        <v>4</v>
      </c>
      <c r="HC16" s="47"/>
      <c r="HD16" s="40" t="s">
        <v>2</v>
      </c>
      <c r="HE16" s="41" t="s">
        <v>3</v>
      </c>
      <c r="HF16" s="42" t="s">
        <v>4</v>
      </c>
      <c r="HG16" s="48"/>
      <c r="HH16" s="40" t="s">
        <v>2</v>
      </c>
      <c r="HI16" s="41" t="s">
        <v>3</v>
      </c>
      <c r="HJ16" s="42" t="s">
        <v>4</v>
      </c>
      <c r="HK16" s="48"/>
    </row>
    <row r="17" spans="1:219" ht="16" customHeight="1" thickBot="1" x14ac:dyDescent="0.4">
      <c r="A17" s="3"/>
      <c r="B17" s="107" t="s">
        <v>19</v>
      </c>
      <c r="C17" s="108"/>
      <c r="D17" s="77">
        <f>Cronograma!B4+7</f>
        <v>44677</v>
      </c>
      <c r="E17" s="78">
        <v>44678</v>
      </c>
      <c r="F17" s="79">
        <f>IF(E17="Pendiente","-",E17-Cronograma!B$4)</f>
        <v>8</v>
      </c>
      <c r="G17" s="80"/>
      <c r="H17" s="52">
        <f>Cronograma!F4+7</f>
        <v>44691</v>
      </c>
      <c r="I17" s="7">
        <v>44692</v>
      </c>
      <c r="J17" s="81">
        <f>IF(I17="Pendiente","-",I17-Cronograma!F$4)</f>
        <v>8</v>
      </c>
      <c r="K17" s="80"/>
      <c r="L17" s="77">
        <f>Cronograma!J4+7</f>
        <v>44705</v>
      </c>
      <c r="M17" s="78">
        <v>44708</v>
      </c>
      <c r="N17" s="79">
        <f>IF(M17="Pendiente","-",M17-Cronograma!J$4)</f>
        <v>10</v>
      </c>
      <c r="O17" s="82"/>
      <c r="P17" s="52">
        <f>Cronograma!N4+7</f>
        <v>44721</v>
      </c>
      <c r="Q17" s="7">
        <v>44722</v>
      </c>
      <c r="R17" s="81">
        <f>IF(Q17="Pendiente","-",Q17-Cronograma!N$4)</f>
        <v>8</v>
      </c>
      <c r="S17" s="83"/>
      <c r="T17" s="77">
        <f>Cronograma!R4+7</f>
        <v>44740</v>
      </c>
      <c r="U17" s="78">
        <v>44741</v>
      </c>
      <c r="V17" s="79">
        <f>IF(U17="Pendiente","-",U17-Cronograma!R$4)</f>
        <v>8</v>
      </c>
      <c r="W17" s="80"/>
      <c r="X17" s="52">
        <f>Cronograma!V4+7</f>
        <v>44753</v>
      </c>
      <c r="Y17" s="7">
        <v>44753</v>
      </c>
      <c r="Z17" s="81">
        <f>IF(Y17="Pendiente","-",Y17-Cronograma!V$4)</f>
        <v>7</v>
      </c>
      <c r="AA17" s="80"/>
      <c r="AB17" s="77">
        <f>Cronograma!Z4+7</f>
        <v>44768</v>
      </c>
      <c r="AC17" s="78">
        <v>44770</v>
      </c>
      <c r="AD17" s="79">
        <f>IF(AC17="Pendiente","-",AC17-Cronograma!Z$4)</f>
        <v>9</v>
      </c>
      <c r="AE17" s="82"/>
      <c r="AF17" s="52">
        <f>Cronograma!AD4+7</f>
        <v>44782</v>
      </c>
      <c r="AG17" s="7">
        <v>44783</v>
      </c>
      <c r="AH17" s="81">
        <f>IF(AG17="Pendiente","-",AG17-Cronograma!AD$4)</f>
        <v>8</v>
      </c>
      <c r="AI17" s="83"/>
      <c r="AJ17" s="77">
        <f>Cronograma!AH4+7</f>
        <v>44797</v>
      </c>
      <c r="AK17" s="78">
        <v>44798</v>
      </c>
      <c r="AL17" s="79">
        <f>IF(AK17="Pendiente","-",AK17-Cronograma!AH$4)</f>
        <v>8</v>
      </c>
      <c r="AM17" s="80"/>
      <c r="AN17" s="52">
        <f>Cronograma!AL4+7</f>
        <v>44813</v>
      </c>
      <c r="AO17" s="7">
        <v>44813</v>
      </c>
      <c r="AP17" s="81">
        <f>IF(AO17="Pendiente","-",AO17-Cronograma!AL$4)</f>
        <v>7</v>
      </c>
      <c r="AQ17" s="80"/>
      <c r="AR17" s="77">
        <f>Cronograma!AP4+7</f>
        <v>44830</v>
      </c>
      <c r="AS17" s="78">
        <v>44830</v>
      </c>
      <c r="AT17" s="79">
        <f>IF(AS17="Pendiente","-",AS17-Cronograma!AP$4)</f>
        <v>7</v>
      </c>
      <c r="AU17" s="82"/>
      <c r="AV17" s="52">
        <f>Cronograma!AT4+7</f>
        <v>44845</v>
      </c>
      <c r="AW17" s="7">
        <v>44848</v>
      </c>
      <c r="AX17" s="81">
        <f>IF(AW17="Pendiente","-",AW17-Cronograma!AT$4)</f>
        <v>10</v>
      </c>
      <c r="AY17" s="83"/>
      <c r="AZ17" s="77">
        <f>Cronograma!AX4+7</f>
        <v>44859</v>
      </c>
      <c r="BA17" s="78">
        <v>44860</v>
      </c>
      <c r="BB17" s="79">
        <f>IF(BA17="Pendiente","-",BA17-Cronograma!AX$4)</f>
        <v>8</v>
      </c>
      <c r="BC17" s="80"/>
      <c r="BD17" s="52">
        <f>Cronograma!BB4+7</f>
        <v>44874</v>
      </c>
      <c r="BE17" s="7">
        <v>44873</v>
      </c>
      <c r="BF17" s="81">
        <f>IF(BE17="Pendiente","-",BE17-Cronograma!BB$4)</f>
        <v>6</v>
      </c>
      <c r="BG17" s="80"/>
      <c r="BH17" s="77">
        <f>Cronograma!BF4+7</f>
        <v>44891</v>
      </c>
      <c r="BI17" s="78">
        <v>44890</v>
      </c>
      <c r="BJ17" s="79">
        <f>IF(BI17="Pendiente","-",BI17-Cronograma!BF$4)</f>
        <v>6</v>
      </c>
      <c r="BK17" s="82"/>
      <c r="BL17" s="52">
        <f>Cronograma!BJ4+7</f>
        <v>44904</v>
      </c>
      <c r="BM17" s="7">
        <v>44908</v>
      </c>
      <c r="BN17" s="81">
        <f>IF(BM17="Pendiente","-",BM17-Cronograma!BJ$4)</f>
        <v>11</v>
      </c>
      <c r="BO17" s="83"/>
      <c r="BP17" s="77">
        <f>Cronograma!BN4+7</f>
        <v>44921</v>
      </c>
      <c r="BQ17" s="78">
        <v>44923</v>
      </c>
      <c r="BR17" s="79">
        <f>IF(BQ17="Pendiente","-",BQ17-Cronograma!BN$4)</f>
        <v>9</v>
      </c>
      <c r="BS17" s="80"/>
      <c r="BT17" s="52">
        <f>Cronograma!BR4+7</f>
        <v>44936</v>
      </c>
      <c r="BU17" s="7">
        <v>44937</v>
      </c>
      <c r="BV17" s="81">
        <f>IF(BU17="Pendiente","-",BU17-Cronograma!BR$4)</f>
        <v>8</v>
      </c>
      <c r="BW17" s="80"/>
      <c r="BX17" s="77">
        <f>Cronograma!BV4+7</f>
        <v>44950</v>
      </c>
      <c r="BY17" s="78">
        <v>44952</v>
      </c>
      <c r="BZ17" s="79">
        <f>IF(BY17="Pendiente","-",BY17-Cronograma!BV$4)</f>
        <v>9</v>
      </c>
      <c r="CA17" s="82"/>
      <c r="CB17" s="52">
        <f>Cronograma!BZ4+7</f>
        <v>44966</v>
      </c>
      <c r="CC17" s="7">
        <v>44966</v>
      </c>
      <c r="CD17" s="81">
        <f>IF(CC17="Pendiente","-",CC17-Cronograma!BZ$4)</f>
        <v>7</v>
      </c>
      <c r="CE17" s="83"/>
      <c r="CF17" s="77">
        <f>Cronograma!CD4+7</f>
        <v>44981</v>
      </c>
      <c r="CG17" s="78">
        <v>44981</v>
      </c>
      <c r="CH17" s="79">
        <f>IF(CG17="Pendiente","-",CG17-Cronograma!CD$4)</f>
        <v>7</v>
      </c>
      <c r="CI17" s="80"/>
      <c r="CJ17" s="52">
        <f>Cronograma!CH4+7</f>
        <v>44994</v>
      </c>
      <c r="CK17" s="7">
        <v>44994</v>
      </c>
      <c r="CL17" s="81">
        <f>IF(CK17="Pendiente","-",CK17-Cronograma!CH$4)</f>
        <v>7</v>
      </c>
      <c r="CM17" s="80"/>
      <c r="CN17" s="77">
        <f>Cronograma!CL4+7</f>
        <v>45009</v>
      </c>
      <c r="CO17" s="78">
        <v>45013</v>
      </c>
      <c r="CP17" s="79">
        <f>IF(CO17="Pendiente","-",CO17-Cronograma!CL$4)</f>
        <v>11</v>
      </c>
      <c r="CQ17" s="82"/>
      <c r="CR17" s="52">
        <f>Cronograma!CP4+7</f>
        <v>45027</v>
      </c>
      <c r="CS17" s="7">
        <v>45029</v>
      </c>
      <c r="CT17" s="81">
        <f>IF(CS17="Pendiente","-",CS17-Cronograma!CP$4)</f>
        <v>9</v>
      </c>
      <c r="CU17" s="83"/>
      <c r="CV17" s="77">
        <f>Cronograma!CT4+7</f>
        <v>45041</v>
      </c>
      <c r="CW17" s="78">
        <v>45043</v>
      </c>
      <c r="CX17" s="79">
        <f>IF(CW17="Pendiente","-",CW17-Cronograma!CT$4)</f>
        <v>9</v>
      </c>
      <c r="CY17" s="80"/>
      <c r="CZ17" s="52">
        <f>Cronograma!CX4+7</f>
        <v>45056</v>
      </c>
      <c r="DA17" s="7">
        <v>45056</v>
      </c>
      <c r="DB17" s="81">
        <f>IF(DA17="Pendiente","-",DA17-Cronograma!CX$4)</f>
        <v>7</v>
      </c>
      <c r="DC17" s="80"/>
      <c r="DD17" s="77">
        <f>Cronograma!DB4+7</f>
        <v>45070</v>
      </c>
      <c r="DE17" s="78">
        <v>45070</v>
      </c>
      <c r="DF17" s="79">
        <f>IF(DE17="Pendiente","-",DE17-Cronograma!DB$4)</f>
        <v>7</v>
      </c>
      <c r="DG17" s="82"/>
      <c r="DH17" s="52">
        <f>Cronograma!DF4+7</f>
        <v>45086</v>
      </c>
      <c r="DI17" s="7">
        <v>45086</v>
      </c>
      <c r="DJ17" s="81">
        <f>IF(DI17="Pendiente","-",DI17-Cronograma!DF$4)</f>
        <v>7</v>
      </c>
      <c r="DK17" s="83"/>
      <c r="DL17" s="77">
        <f>Cronograma!DJ4+7</f>
        <v>45105</v>
      </c>
      <c r="DM17" s="78">
        <v>45104</v>
      </c>
      <c r="DN17" s="79">
        <f>IF(DM17="Pendiente","-",DM17-Cronograma!DJ$4)</f>
        <v>6</v>
      </c>
      <c r="DO17" s="80"/>
      <c r="DP17" s="52">
        <f>Cronograma!DN4+7</f>
        <v>45118</v>
      </c>
      <c r="DQ17" s="7">
        <v>45117</v>
      </c>
      <c r="DR17" s="81">
        <f>IF(DQ17="Pendiente","-",DQ17-Cronograma!DN$4)</f>
        <v>6</v>
      </c>
      <c r="DS17" s="80"/>
      <c r="DT17" s="77">
        <f>Cronograma!DR4+7</f>
        <v>45132</v>
      </c>
      <c r="DU17" s="78">
        <v>45132</v>
      </c>
      <c r="DV17" s="79">
        <f>IF(DU17="Pendiente","-",DU17-Cronograma!DR$4)</f>
        <v>7</v>
      </c>
      <c r="DW17" s="82"/>
      <c r="DX17" s="52">
        <f>Cronograma!DV4+7</f>
        <v>45147</v>
      </c>
      <c r="DY17" s="7">
        <v>45147</v>
      </c>
      <c r="DZ17" s="81">
        <f>IF(DY17="Pendiente","-",DY17-Cronograma!DV$4)</f>
        <v>7</v>
      </c>
      <c r="EA17" s="83"/>
      <c r="EB17" s="77">
        <f>Cronograma!DZ4+7</f>
        <v>45162</v>
      </c>
      <c r="EC17" s="78">
        <v>45162</v>
      </c>
      <c r="ED17" s="79">
        <f>IF(EC17="Pendiente","-",EC17-Cronograma!DZ$4)</f>
        <v>7</v>
      </c>
      <c r="EE17" s="80"/>
      <c r="EF17" s="52">
        <f>Cronograma!ED4+7</f>
        <v>45180</v>
      </c>
      <c r="EG17" s="7">
        <v>45181</v>
      </c>
      <c r="EH17" s="81">
        <f>IF(EG17="Pendiente","-",EG17-Cronograma!ED$4)</f>
        <v>8</v>
      </c>
      <c r="EI17" s="80"/>
      <c r="EJ17" s="77">
        <f>Cronograma!EH4+7</f>
        <v>45195</v>
      </c>
      <c r="EK17" s="78">
        <v>45195</v>
      </c>
      <c r="EL17" s="79">
        <f>IF(EK17="Pendiente","-",EK17-Cronograma!EH$4)</f>
        <v>7</v>
      </c>
      <c r="EM17" s="82"/>
      <c r="EN17" s="52">
        <f>Cronograma!EL4+7</f>
        <v>45209</v>
      </c>
      <c r="EO17" s="7">
        <v>45211</v>
      </c>
      <c r="EP17" s="81">
        <f>IF(EO17="Pendiente","-",EO17-Cronograma!EL$4)</f>
        <v>9</v>
      </c>
      <c r="EQ17" s="83"/>
      <c r="ER17" s="77">
        <f>Cronograma!EP4+7</f>
        <v>45224</v>
      </c>
      <c r="ES17" s="78">
        <v>45225</v>
      </c>
      <c r="ET17" s="79">
        <f>IF(ES17="Pendiente","-",ES17-Cronograma!EP$4)</f>
        <v>8</v>
      </c>
      <c r="EU17" s="80"/>
      <c r="EV17" s="52">
        <f>Cronograma!ET4+7</f>
        <v>45239</v>
      </c>
      <c r="EW17" s="7">
        <v>45238</v>
      </c>
      <c r="EX17" s="81">
        <f>IF(EW17="Pendiente","-",EW17-Cronograma!ET$4)</f>
        <v>6</v>
      </c>
      <c r="EY17" s="80"/>
      <c r="EZ17" s="77">
        <f>Cronograma!EX4+7</f>
        <v>45254</v>
      </c>
      <c r="FA17" s="78">
        <v>45257</v>
      </c>
      <c r="FB17" s="79">
        <f>IF(FA17="Pendiente","-",FA17-Cronograma!EX$4)</f>
        <v>10</v>
      </c>
      <c r="FC17" s="82"/>
      <c r="FD17" s="52">
        <f>Cronograma!FB4+7</f>
        <v>45271</v>
      </c>
      <c r="FE17" s="7">
        <v>45271</v>
      </c>
      <c r="FF17" s="81">
        <f>IF(FE17="Pendiente","-",FE17-Cronograma!FB$4)</f>
        <v>7</v>
      </c>
      <c r="FG17" s="83"/>
      <c r="FH17" s="77">
        <f>Cronograma!FF4+7</f>
        <v>45286</v>
      </c>
      <c r="FI17" s="78">
        <v>45288</v>
      </c>
      <c r="FJ17" s="79">
        <f>IF(FI17="Pendiente","-",FI17-Cronograma!FF$4)</f>
        <v>9</v>
      </c>
      <c r="FK17" s="80"/>
      <c r="FL17" s="52">
        <f>Cronograma!FJ4+7</f>
        <v>45301</v>
      </c>
      <c r="FM17" s="7">
        <v>45301</v>
      </c>
      <c r="FN17" s="81">
        <f>IF(FM17="Pendiente","-",FM17-Cronograma!FJ$4)</f>
        <v>7</v>
      </c>
      <c r="FO17" s="80"/>
      <c r="FP17" s="77">
        <f>Cronograma!FN4+7</f>
        <v>45315</v>
      </c>
      <c r="FQ17" s="78">
        <v>45315</v>
      </c>
      <c r="FR17" s="79">
        <f>IF(FQ17="Pendiente","-",FQ17-Cronograma!FN$4)</f>
        <v>7</v>
      </c>
      <c r="FS17" s="82"/>
      <c r="FT17" s="52">
        <f>Cronograma!FR4+7</f>
        <v>45331</v>
      </c>
      <c r="FU17" s="7">
        <v>45330</v>
      </c>
      <c r="FV17" s="81">
        <f>IF(FU17="Pendiente","-",FU17-Cronograma!FR$4)</f>
        <v>6</v>
      </c>
      <c r="FW17" s="83"/>
      <c r="FX17" s="77">
        <f>Cronograma!FV4+7</f>
        <v>45348</v>
      </c>
      <c r="FY17" s="78">
        <v>45348</v>
      </c>
      <c r="FZ17" s="79">
        <f>IF(FY17="Pendiente","-",FY17-Cronograma!FV$4)</f>
        <v>7</v>
      </c>
      <c r="GA17" s="80"/>
      <c r="GB17" s="52">
        <f>Cronograma!FZ4+7</f>
        <v>45362</v>
      </c>
      <c r="GC17" s="7">
        <v>45359</v>
      </c>
      <c r="GD17" s="81">
        <f>IF(GC17="Pendiente","-",GC17-Cronograma!FZ$4)</f>
        <v>4</v>
      </c>
      <c r="GE17" s="80"/>
      <c r="GF17" s="77">
        <f>Cronograma!GD4+7</f>
        <v>45377</v>
      </c>
      <c r="GG17" s="78">
        <v>45376</v>
      </c>
      <c r="GH17" s="79">
        <f>IF(GG17="Pendiente","-",GG17-Cronograma!GD$4)</f>
        <v>6</v>
      </c>
      <c r="GI17" s="82"/>
      <c r="GJ17" s="52">
        <f>Cronograma!GH4+7</f>
        <v>45393</v>
      </c>
      <c r="GK17" s="7">
        <v>45393</v>
      </c>
      <c r="GL17" s="81">
        <f>IF(GK17="Pendiente","-",GK17-Cronograma!GH$4)</f>
        <v>7</v>
      </c>
      <c r="GM17" s="83"/>
      <c r="GN17" s="77">
        <f>Cronograma!GL4+7</f>
        <v>45406</v>
      </c>
      <c r="GO17" s="78" t="s">
        <v>13</v>
      </c>
      <c r="GP17" s="79" t="str">
        <f>IF(GO17="Pendiente","-",GO17-Cronograma!GL$4)</f>
        <v>-</v>
      </c>
      <c r="GQ17" s="80"/>
      <c r="GR17" s="52">
        <f>Cronograma!GP4+7</f>
        <v>45422</v>
      </c>
      <c r="GS17" s="7" t="s">
        <v>13</v>
      </c>
      <c r="GT17" s="81" t="str">
        <f>IF(GS17="Pendiente","-",GS17-Cronograma!GP$4)</f>
        <v>-</v>
      </c>
      <c r="GU17" s="80"/>
      <c r="GV17" s="77">
        <f>Cronograma!GT4+7</f>
        <v>45436</v>
      </c>
      <c r="GW17" s="78" t="s">
        <v>13</v>
      </c>
      <c r="GX17" s="79" t="str">
        <f>IF(GW17="Pendiente","-",GW17-Cronograma!GT$4)</f>
        <v>-</v>
      </c>
      <c r="GY17" s="82"/>
      <c r="GZ17" s="52">
        <f>Cronograma!GX4+7</f>
        <v>45454</v>
      </c>
      <c r="HA17" s="7" t="s">
        <v>13</v>
      </c>
      <c r="HB17" s="81" t="str">
        <f>IF(HA17="Pendiente","-",HA17-Cronograma!GX$4)</f>
        <v>-</v>
      </c>
      <c r="HC17" s="83"/>
      <c r="HD17" s="77">
        <f>Cronograma!HB4+7</f>
        <v>45469</v>
      </c>
      <c r="HE17" s="78" t="s">
        <v>13</v>
      </c>
      <c r="HF17" s="79" t="str">
        <f>IF(HE17="Pendiente","-",HE17-Cronograma!HB$4)</f>
        <v>-</v>
      </c>
      <c r="HG17" s="80"/>
      <c r="HH17" s="52">
        <f>Cronograma!HF4+7</f>
        <v>45482</v>
      </c>
      <c r="HI17" s="7" t="s">
        <v>13</v>
      </c>
      <c r="HJ17" s="81" t="str">
        <f>IF(HI17="Pendiente","-",HI17-Cronograma!HF$4)</f>
        <v>-</v>
      </c>
      <c r="HK17" s="80"/>
    </row>
  </sheetData>
  <mergeCells count="91">
    <mergeCell ref="GF2:GM2"/>
    <mergeCell ref="GF3:GI3"/>
    <mergeCell ref="GJ3:GM3"/>
    <mergeCell ref="FP2:FW2"/>
    <mergeCell ref="FP3:FS3"/>
    <mergeCell ref="FT3:FW3"/>
    <mergeCell ref="FX2:GE2"/>
    <mergeCell ref="FX3:GA3"/>
    <mergeCell ref="GB3:GE3"/>
    <mergeCell ref="FL3:FO3"/>
    <mergeCell ref="ER3:EU3"/>
    <mergeCell ref="EV3:EY3"/>
    <mergeCell ref="EZ3:FC3"/>
    <mergeCell ref="FD3:FG3"/>
    <mergeCell ref="FH3:FK3"/>
    <mergeCell ref="EJ2:EQ2"/>
    <mergeCell ref="ER2:EY2"/>
    <mergeCell ref="EZ2:FG2"/>
    <mergeCell ref="FH2:FO2"/>
    <mergeCell ref="CV3:CY3"/>
    <mergeCell ref="CZ3:DC3"/>
    <mergeCell ref="DD3:DG3"/>
    <mergeCell ref="DH3:DK3"/>
    <mergeCell ref="DL3:DO3"/>
    <mergeCell ref="DP3:DS3"/>
    <mergeCell ref="DT3:DW3"/>
    <mergeCell ref="DX3:EA3"/>
    <mergeCell ref="EB3:EE3"/>
    <mergeCell ref="EF3:EI3"/>
    <mergeCell ref="EJ3:EM3"/>
    <mergeCell ref="EN3:EQ3"/>
    <mergeCell ref="CV2:DC2"/>
    <mergeCell ref="DD2:DK2"/>
    <mergeCell ref="DL2:DS2"/>
    <mergeCell ref="DT2:EA2"/>
    <mergeCell ref="EB2:EI2"/>
    <mergeCell ref="BH2:BO2"/>
    <mergeCell ref="BP2:BW2"/>
    <mergeCell ref="AR3:AU3"/>
    <mergeCell ref="AV3:AY3"/>
    <mergeCell ref="AZ3:BC3"/>
    <mergeCell ref="BD3:BG3"/>
    <mergeCell ref="BH3:BK3"/>
    <mergeCell ref="BL3:BO3"/>
    <mergeCell ref="BP3:BS3"/>
    <mergeCell ref="BT3:BW3"/>
    <mergeCell ref="AR2:AY2"/>
    <mergeCell ref="AZ2:BG2"/>
    <mergeCell ref="AB2:AI2"/>
    <mergeCell ref="AJ2:AQ2"/>
    <mergeCell ref="AB3:AE3"/>
    <mergeCell ref="AF3:AI3"/>
    <mergeCell ref="AJ3:AM3"/>
    <mergeCell ref="AN3:AQ3"/>
    <mergeCell ref="D2:K2"/>
    <mergeCell ref="T2:AA2"/>
    <mergeCell ref="L2:S2"/>
    <mergeCell ref="X3:AA3"/>
    <mergeCell ref="L3:O3"/>
    <mergeCell ref="T3:W3"/>
    <mergeCell ref="P3:S3"/>
    <mergeCell ref="D3:G3"/>
    <mergeCell ref="H3:K3"/>
    <mergeCell ref="B17:C17"/>
    <mergeCell ref="B11:C11"/>
    <mergeCell ref="C13:C14"/>
    <mergeCell ref="B16:C16"/>
    <mergeCell ref="B4:C4"/>
    <mergeCell ref="B5:C5"/>
    <mergeCell ref="B6:C6"/>
    <mergeCell ref="B9:C9"/>
    <mergeCell ref="B8:C8"/>
    <mergeCell ref="B7:C7"/>
    <mergeCell ref="BX2:CE2"/>
    <mergeCell ref="CF2:CM2"/>
    <mergeCell ref="CN2:CU2"/>
    <mergeCell ref="BX3:CA3"/>
    <mergeCell ref="CB3:CE3"/>
    <mergeCell ref="CF3:CI3"/>
    <mergeCell ref="CJ3:CM3"/>
    <mergeCell ref="CN3:CQ3"/>
    <mergeCell ref="CR3:CU3"/>
    <mergeCell ref="HD2:HK2"/>
    <mergeCell ref="HD3:HG3"/>
    <mergeCell ref="HH3:HK3"/>
    <mergeCell ref="GN2:GU2"/>
    <mergeCell ref="GV2:HC2"/>
    <mergeCell ref="GN3:GQ3"/>
    <mergeCell ref="GR3:GU3"/>
    <mergeCell ref="GV3:GY3"/>
    <mergeCell ref="GZ3:HC3"/>
  </mergeCells>
  <conditionalFormatting sqref="D7:CU14">
    <cfRule type="cellIs" dxfId="539" priority="3318" operator="equal">
      <formula>"Pendiente"</formula>
    </cfRule>
  </conditionalFormatting>
  <conditionalFormatting sqref="D17:HK17">
    <cfRule type="cellIs" dxfId="538" priority="111" operator="equal">
      <formula>"Pendiente"</formula>
    </cfRule>
  </conditionalFormatting>
  <conditionalFormatting sqref="G11 K11 O11 S11 W11 AA11">
    <cfRule type="cellIs" dxfId="537" priority="8855" operator="equal">
      <formula>1</formula>
    </cfRule>
    <cfRule type="cellIs" dxfId="536" priority="8854" operator="between">
      <formula>0</formula>
      <formula>0.01</formula>
    </cfRule>
    <cfRule type="cellIs" dxfId="535" priority="8856" operator="between">
      <formula>0.0001</formula>
      <formula>1</formula>
    </cfRule>
  </conditionalFormatting>
  <conditionalFormatting sqref="T7:W9">
    <cfRule type="cellIs" dxfId="534" priority="3430" operator="equal">
      <formula>"Pendiente"</formula>
    </cfRule>
  </conditionalFormatting>
  <conditionalFormatting sqref="X9:AA9">
    <cfRule type="cellIs" dxfId="533" priority="3426" operator="equal">
      <formula>"Pendiente"</formula>
    </cfRule>
  </conditionalFormatting>
  <conditionalFormatting sqref="AB7:AI8">
    <cfRule type="cellIs" dxfId="532" priority="3429" operator="equal">
      <formula>"Pendiente"</formula>
    </cfRule>
  </conditionalFormatting>
  <conditionalFormatting sqref="AE11 AI11 AM11 AQ11">
    <cfRule type="cellIs" dxfId="531" priority="3482" operator="between">
      <formula>0.0001</formula>
      <formula>1</formula>
    </cfRule>
    <cfRule type="cellIs" dxfId="530" priority="3481" operator="equal">
      <formula>1</formula>
    </cfRule>
    <cfRule type="cellIs" dxfId="529" priority="3480" operator="between">
      <formula>0</formula>
      <formula>0.01</formula>
    </cfRule>
  </conditionalFormatting>
  <conditionalFormatting sqref="AE11">
    <cfRule type="cellIs" dxfId="528" priority="3385" operator="equal">
      <formula>1</formula>
    </cfRule>
    <cfRule type="cellIs" dxfId="527" priority="3382" operator="between">
      <formula>0.0001</formula>
      <formula>1</formula>
    </cfRule>
    <cfRule type="cellIs" dxfId="526" priority="3381" operator="equal">
      <formula>1</formula>
    </cfRule>
    <cfRule type="cellIs" dxfId="525" priority="3380" operator="between">
      <formula>0</formula>
      <formula>0.01</formula>
    </cfRule>
    <cfRule type="cellIs" dxfId="524" priority="3160" operator="between">
      <formula>0</formula>
      <formula>0.01</formula>
    </cfRule>
    <cfRule type="cellIs" dxfId="523" priority="3161" operator="equal">
      <formula>1</formula>
    </cfRule>
    <cfRule type="cellIs" dxfId="522" priority="3162" operator="between">
      <formula>0.0001</formula>
      <formula>1</formula>
    </cfRule>
    <cfRule type="cellIs" dxfId="521" priority="3163" operator="equal">
      <formula>"Pendiente"</formula>
    </cfRule>
    <cfRule type="cellIs" dxfId="520" priority="3169" operator="equal">
      <formula>1</formula>
    </cfRule>
    <cfRule type="cellIs" dxfId="519" priority="3164" operator="between">
      <formula>0</formula>
      <formula>0.01</formula>
    </cfRule>
    <cfRule type="cellIs" dxfId="518" priority="3165" operator="equal">
      <formula>1</formula>
    </cfRule>
    <cfRule type="cellIs" dxfId="517" priority="3166" operator="between">
      <formula>0.0001</formula>
      <formula>1</formula>
    </cfRule>
    <cfRule type="cellIs" dxfId="516" priority="3168" operator="between">
      <formula>0</formula>
      <formula>0.01</formula>
    </cfRule>
    <cfRule type="cellIs" dxfId="515" priority="3170" operator="between">
      <formula>0.0001</formula>
      <formula>1</formula>
    </cfRule>
    <cfRule type="cellIs" dxfId="514" priority="3386" operator="between">
      <formula>0.0001</formula>
      <formula>1</formula>
    </cfRule>
    <cfRule type="cellIs" dxfId="513" priority="3384" operator="between">
      <formula>0</formula>
      <formula>0.01</formula>
    </cfRule>
  </conditionalFormatting>
  <conditionalFormatting sqref="AG7:AG9">
    <cfRule type="cellIs" dxfId="512" priority="3451" operator="equal">
      <formula>"Pendiente"</formula>
    </cfRule>
  </conditionalFormatting>
  <conditionalFormatting sqref="AI11">
    <cfRule type="cellIs" dxfId="511" priority="3149" operator="equal">
      <formula>1</formula>
    </cfRule>
    <cfRule type="cellIs" dxfId="510" priority="3148" operator="between">
      <formula>0</formula>
      <formula>0.01</formula>
    </cfRule>
    <cfRule type="cellIs" dxfId="509" priority="3145" operator="equal">
      <formula>1</formula>
    </cfRule>
    <cfRule type="cellIs" dxfId="508" priority="3144" operator="between">
      <formula>0</formula>
      <formula>0.01</formula>
    </cfRule>
    <cfRule type="cellIs" dxfId="507" priority="3143" operator="equal">
      <formula>"Pendiente"</formula>
    </cfRule>
    <cfRule type="cellIs" dxfId="506" priority="3142" operator="between">
      <formula>0.0001</formula>
      <formula>1</formula>
    </cfRule>
    <cfRule type="cellIs" dxfId="505" priority="3141" operator="equal">
      <formula>1</formula>
    </cfRule>
    <cfRule type="cellIs" dxfId="504" priority="3140" operator="between">
      <formula>0</formula>
      <formula>0.01</formula>
    </cfRule>
    <cfRule type="cellIs" dxfId="503" priority="3154" operator="between">
      <formula>0.0001</formula>
      <formula>1</formula>
    </cfRule>
    <cfRule type="cellIs" dxfId="502" priority="3158" operator="between">
      <formula>0.0001</formula>
      <formula>1</formula>
    </cfRule>
    <cfRule type="cellIs" dxfId="501" priority="3157" operator="equal">
      <formula>1</formula>
    </cfRule>
    <cfRule type="cellIs" dxfId="500" priority="3156" operator="between">
      <formula>0</formula>
      <formula>0.01</formula>
    </cfRule>
    <cfRule type="cellIs" dxfId="499" priority="3153" operator="equal">
      <formula>1</formula>
    </cfRule>
    <cfRule type="cellIs" dxfId="498" priority="3152" operator="between">
      <formula>0</formula>
      <formula>0.01</formula>
    </cfRule>
    <cfRule type="cellIs" dxfId="497" priority="3146" operator="between">
      <formula>0.0001</formula>
      <formula>1</formula>
    </cfRule>
    <cfRule type="cellIs" dxfId="496" priority="3150" operator="between">
      <formula>0.0001</formula>
      <formula>1</formula>
    </cfRule>
  </conditionalFormatting>
  <conditionalFormatting sqref="AJ7:AQ9">
    <cfRule type="cellIs" dxfId="495" priority="3396" operator="equal">
      <formula>"Pendiente"</formula>
    </cfRule>
  </conditionalFormatting>
  <conditionalFormatting sqref="AM11">
    <cfRule type="cellIs" dxfId="494" priority="3124" operator="between">
      <formula>0</formula>
      <formula>0.01</formula>
    </cfRule>
    <cfRule type="cellIs" dxfId="493" priority="3125" operator="equal">
      <formula>1</formula>
    </cfRule>
    <cfRule type="cellIs" dxfId="492" priority="3126" operator="between">
      <formula>0.0001</formula>
      <formula>1</formula>
    </cfRule>
    <cfRule type="cellIs" dxfId="491" priority="3128" operator="between">
      <formula>0</formula>
      <formula>0.01</formula>
    </cfRule>
    <cfRule type="cellIs" dxfId="490" priority="3129" operator="equal">
      <formula>1</formula>
    </cfRule>
    <cfRule type="cellIs" dxfId="489" priority="3134" operator="between">
      <formula>0.0001</formula>
      <formula>1</formula>
    </cfRule>
    <cfRule type="cellIs" dxfId="488" priority="3130" operator="between">
      <formula>0.0001</formula>
      <formula>1</formula>
    </cfRule>
    <cfRule type="cellIs" dxfId="487" priority="3132" operator="between">
      <formula>0</formula>
      <formula>0.01</formula>
    </cfRule>
    <cfRule type="cellIs" dxfId="486" priority="3133" operator="equal">
      <formula>1</formula>
    </cfRule>
    <cfRule type="cellIs" dxfId="485" priority="3136" operator="between">
      <formula>0</formula>
      <formula>0.01</formula>
    </cfRule>
    <cfRule type="cellIs" dxfId="484" priority="3137" operator="equal">
      <formula>1</formula>
    </cfRule>
    <cfRule type="cellIs" dxfId="483" priority="3138" operator="between">
      <formula>0.0001</formula>
      <formula>1</formula>
    </cfRule>
    <cfRule type="cellIs" dxfId="482" priority="3120" operator="between">
      <formula>0</formula>
      <formula>0.01</formula>
    </cfRule>
    <cfRule type="cellIs" dxfId="481" priority="3121" operator="equal">
      <formula>1</formula>
    </cfRule>
    <cfRule type="cellIs" dxfId="480" priority="3122" operator="between">
      <formula>0.0001</formula>
      <formula>1</formula>
    </cfRule>
    <cfRule type="cellIs" dxfId="479" priority="3123" operator="equal">
      <formula>"Pendiente"</formula>
    </cfRule>
  </conditionalFormatting>
  <conditionalFormatting sqref="AQ9">
    <cfRule type="cellIs" dxfId="478" priority="3395" operator="equal">
      <formula>"Pendiente"</formula>
    </cfRule>
  </conditionalFormatting>
  <conditionalFormatting sqref="AQ11">
    <cfRule type="cellIs" dxfId="477" priority="3104" operator="between">
      <formula>0</formula>
      <formula>0.01</formula>
    </cfRule>
    <cfRule type="cellIs" dxfId="476" priority="3103" operator="equal">
      <formula>"Pendiente"</formula>
    </cfRule>
    <cfRule type="cellIs" dxfId="475" priority="3102" operator="between">
      <formula>0.0001</formula>
      <formula>1</formula>
    </cfRule>
    <cfRule type="cellIs" dxfId="474" priority="3113" operator="equal">
      <formula>1</formula>
    </cfRule>
    <cfRule type="cellIs" dxfId="473" priority="3112" operator="between">
      <formula>0</formula>
      <formula>0.01</formula>
    </cfRule>
    <cfRule type="cellIs" dxfId="472" priority="3110" operator="between">
      <formula>0.0001</formula>
      <formula>1</formula>
    </cfRule>
    <cfRule type="cellIs" dxfId="471" priority="3101" operator="equal">
      <formula>1</formula>
    </cfRule>
    <cfRule type="cellIs" dxfId="470" priority="3100" operator="between">
      <formula>0</formula>
      <formula>0.01</formula>
    </cfRule>
    <cfRule type="cellIs" dxfId="469" priority="3109" operator="equal">
      <formula>1</formula>
    </cfRule>
    <cfRule type="cellIs" dxfId="468" priority="3108" operator="between">
      <formula>0</formula>
      <formula>0.01</formula>
    </cfRule>
    <cfRule type="cellIs" dxfId="467" priority="3106" operator="between">
      <formula>0.0001</formula>
      <formula>1</formula>
    </cfRule>
    <cfRule type="cellIs" dxfId="466" priority="3105" operator="equal">
      <formula>1</formula>
    </cfRule>
    <cfRule type="cellIs" dxfId="465" priority="3114" operator="between">
      <formula>0.0001</formula>
      <formula>1</formula>
    </cfRule>
    <cfRule type="cellIs" dxfId="464" priority="3118" operator="between">
      <formula>0.0001</formula>
      <formula>1</formula>
    </cfRule>
    <cfRule type="cellIs" dxfId="463" priority="3117" operator="equal">
      <formula>1</formula>
    </cfRule>
    <cfRule type="cellIs" dxfId="462" priority="3116" operator="between">
      <formula>0</formula>
      <formula>0.01</formula>
    </cfRule>
  </conditionalFormatting>
  <conditionalFormatting sqref="AR7:BC8">
    <cfRule type="cellIs" dxfId="461" priority="3376" operator="equal">
      <formula>"Pendiente"</formula>
    </cfRule>
  </conditionalFormatting>
  <conditionalFormatting sqref="AS7:AS9">
    <cfRule type="cellIs" dxfId="460" priority="3372" operator="equal">
      <formula>"Pendiente"</formula>
    </cfRule>
  </conditionalFormatting>
  <conditionalFormatting sqref="AU7:AU9">
    <cfRule type="cellIs" dxfId="459" priority="3406" operator="equal">
      <formula>"Pendiente"</formula>
    </cfRule>
  </conditionalFormatting>
  <conditionalFormatting sqref="AU11 AY11 BC11 BG11">
    <cfRule type="cellIs" dxfId="458" priority="3478" operator="between">
      <formula>0.0001</formula>
      <formula>1</formula>
    </cfRule>
    <cfRule type="cellIs" dxfId="457" priority="3477" operator="equal">
      <formula>1</formula>
    </cfRule>
    <cfRule type="cellIs" dxfId="456" priority="3476" operator="between">
      <formula>0</formula>
      <formula>0.01</formula>
    </cfRule>
  </conditionalFormatting>
  <conditionalFormatting sqref="AU11">
    <cfRule type="cellIs" dxfId="455" priority="3097" operator="equal">
      <formula>1</formula>
    </cfRule>
    <cfRule type="cellIs" dxfId="454" priority="3089" operator="equal">
      <formula>1</formula>
    </cfRule>
    <cfRule type="cellIs" dxfId="453" priority="3090" operator="between">
      <formula>0.0001</formula>
      <formula>1</formula>
    </cfRule>
    <cfRule type="cellIs" dxfId="452" priority="3092" operator="between">
      <formula>0</formula>
      <formula>0.01</formula>
    </cfRule>
    <cfRule type="cellIs" dxfId="451" priority="3093" operator="equal">
      <formula>1</formula>
    </cfRule>
    <cfRule type="cellIs" dxfId="450" priority="3094" operator="between">
      <formula>0.0001</formula>
      <formula>1</formula>
    </cfRule>
    <cfRule type="cellIs" dxfId="449" priority="3096" operator="between">
      <formula>0</formula>
      <formula>0.01</formula>
    </cfRule>
    <cfRule type="cellIs" dxfId="448" priority="3098" operator="between">
      <formula>0.0001</formula>
      <formula>1</formula>
    </cfRule>
    <cfRule type="cellIs" dxfId="447" priority="3079" operator="equal">
      <formula>"Pendiente"</formula>
    </cfRule>
    <cfRule type="cellIs" dxfId="446" priority="3080" operator="between">
      <formula>0</formula>
      <formula>0.01</formula>
    </cfRule>
    <cfRule type="cellIs" dxfId="445" priority="3081" operator="equal">
      <formula>1</formula>
    </cfRule>
    <cfRule type="cellIs" dxfId="444" priority="3088" operator="between">
      <formula>0</formula>
      <formula>0.01</formula>
    </cfRule>
    <cfRule type="cellIs" dxfId="443" priority="3078" operator="between">
      <formula>0.0001</formula>
      <formula>1</formula>
    </cfRule>
    <cfRule type="cellIs" dxfId="442" priority="3086" operator="between">
      <formula>0.0001</formula>
      <formula>1</formula>
    </cfRule>
    <cfRule type="cellIs" dxfId="441" priority="3077" operator="equal">
      <formula>1</formula>
    </cfRule>
    <cfRule type="cellIs" dxfId="440" priority="3085" operator="equal">
      <formula>1</formula>
    </cfRule>
    <cfRule type="cellIs" dxfId="439" priority="3076" operator="between">
      <formula>0</formula>
      <formula>0.01</formula>
    </cfRule>
    <cfRule type="cellIs" dxfId="438" priority="3084" operator="between">
      <formula>0</formula>
      <formula>0.01</formula>
    </cfRule>
    <cfRule type="cellIs" dxfId="437" priority="3082" operator="between">
      <formula>0.0001</formula>
      <formula>1</formula>
    </cfRule>
  </conditionalFormatting>
  <conditionalFormatting sqref="AW7:AW9">
    <cfRule type="cellIs" dxfId="436" priority="3393" operator="equal">
      <formula>"Pendiente"</formula>
    </cfRule>
  </conditionalFormatting>
  <conditionalFormatting sqref="AY7:AY9">
    <cfRule type="cellIs" dxfId="435" priority="3447" operator="equal">
      <formula>"Pendiente"</formula>
    </cfRule>
  </conditionalFormatting>
  <conditionalFormatting sqref="AY11">
    <cfRule type="cellIs" dxfId="434" priority="3056" operator="between">
      <formula>0</formula>
      <formula>0.01</formula>
    </cfRule>
    <cfRule type="cellIs" dxfId="433" priority="3055" operator="equal">
      <formula>"Pendiente"</formula>
    </cfRule>
    <cfRule type="cellIs" dxfId="432" priority="3062" operator="between">
      <formula>0.0001</formula>
      <formula>1</formula>
    </cfRule>
    <cfRule type="cellIs" dxfId="431" priority="3054" operator="between">
      <formula>0.0001</formula>
      <formula>1</formula>
    </cfRule>
    <cfRule type="cellIs" dxfId="430" priority="3053" operator="equal">
      <formula>1</formula>
    </cfRule>
    <cfRule type="cellIs" dxfId="429" priority="3052" operator="between">
      <formula>0</formula>
      <formula>0.01</formula>
    </cfRule>
    <cfRule type="cellIs" dxfId="428" priority="3074" operator="between">
      <formula>0.0001</formula>
      <formula>1</formula>
    </cfRule>
    <cfRule type="cellIs" dxfId="427" priority="3073" operator="equal">
      <formula>1</formula>
    </cfRule>
    <cfRule type="cellIs" dxfId="426" priority="3072" operator="between">
      <formula>0</formula>
      <formula>0.01</formula>
    </cfRule>
    <cfRule type="cellIs" dxfId="425" priority="3070" operator="between">
      <formula>0.0001</formula>
      <formula>1</formula>
    </cfRule>
    <cfRule type="cellIs" dxfId="424" priority="3069" operator="equal">
      <formula>1</formula>
    </cfRule>
    <cfRule type="cellIs" dxfId="423" priority="3068" operator="between">
      <formula>0</formula>
      <formula>0.01</formula>
    </cfRule>
    <cfRule type="cellIs" dxfId="422" priority="3066" operator="between">
      <formula>0.0001</formula>
      <formula>1</formula>
    </cfRule>
    <cfRule type="cellIs" dxfId="421" priority="3065" operator="equal">
      <formula>1</formula>
    </cfRule>
    <cfRule type="cellIs" dxfId="420" priority="3064" operator="between">
      <formula>0</formula>
      <formula>0.01</formula>
    </cfRule>
    <cfRule type="cellIs" dxfId="419" priority="3061" operator="equal">
      <formula>1</formula>
    </cfRule>
    <cfRule type="cellIs" dxfId="418" priority="3060" operator="between">
      <formula>0</formula>
      <formula>0.01</formula>
    </cfRule>
    <cfRule type="cellIs" dxfId="417" priority="3058" operator="between">
      <formula>0.0001</formula>
      <formula>1</formula>
    </cfRule>
    <cfRule type="cellIs" dxfId="416" priority="3057" operator="equal">
      <formula>1</formula>
    </cfRule>
  </conditionalFormatting>
  <conditionalFormatting sqref="BA7:BA9">
    <cfRule type="cellIs" dxfId="415" priority="3378" operator="equal">
      <formula>"Pendiente"</formula>
    </cfRule>
  </conditionalFormatting>
  <conditionalFormatting sqref="BD7:BG9">
    <cfRule type="cellIs" dxfId="414" priority="3342" operator="equal">
      <formula>"Pendiente"</formula>
    </cfRule>
  </conditionalFormatting>
  <conditionalFormatting sqref="BH7:BK8">
    <cfRule type="cellIs" dxfId="413" priority="3356" operator="equal">
      <formula>"Pendiente"</formula>
    </cfRule>
  </conditionalFormatting>
  <conditionalFormatting sqref="BI7:BI9">
    <cfRule type="cellIs" dxfId="412" priority="3051" operator="equal">
      <formula>"Pendiente"</formula>
    </cfRule>
  </conditionalFormatting>
  <conditionalFormatting sqref="BK7:BK9">
    <cfRule type="cellIs" dxfId="411" priority="3050" operator="equal">
      <formula>"Pendiente"</formula>
    </cfRule>
  </conditionalFormatting>
  <conditionalFormatting sqref="BK11 BO11 BS11 BW11">
    <cfRule type="cellIs" dxfId="410" priority="3474" operator="between">
      <formula>0.0001</formula>
      <formula>1</formula>
    </cfRule>
    <cfRule type="cellIs" dxfId="409" priority="3473" operator="equal">
      <formula>1</formula>
    </cfRule>
    <cfRule type="cellIs" dxfId="408" priority="3472" operator="between">
      <formula>0</formula>
      <formula>0.01</formula>
    </cfRule>
  </conditionalFormatting>
  <conditionalFormatting sqref="BM7:BM9">
    <cfRule type="cellIs" dxfId="407" priority="3454" operator="equal">
      <formula>"Pendiente"</formula>
    </cfRule>
  </conditionalFormatting>
  <conditionalFormatting sqref="BO7:BO9">
    <cfRule type="cellIs" dxfId="406" priority="3028" operator="equal">
      <formula>"Pendiente"</formula>
    </cfRule>
  </conditionalFormatting>
  <conditionalFormatting sqref="BP7:CA8">
    <cfRule type="cellIs" dxfId="405" priority="3042" operator="equal">
      <formula>"Pendiente"</formula>
    </cfRule>
  </conditionalFormatting>
  <conditionalFormatting sqref="BQ7:BQ9">
    <cfRule type="cellIs" dxfId="404" priority="3014" operator="equal">
      <formula>"Pendiente"</formula>
    </cfRule>
  </conditionalFormatting>
  <conditionalFormatting sqref="BS7:BS9">
    <cfRule type="cellIs" dxfId="403" priority="3013" operator="equal">
      <formula>"Pendiente"</formula>
    </cfRule>
  </conditionalFormatting>
  <conditionalFormatting sqref="BW7:BW9">
    <cfRule type="cellIs" dxfId="402" priority="3039" operator="equal">
      <formula>"Pendiente"</formula>
    </cfRule>
  </conditionalFormatting>
  <conditionalFormatting sqref="BY7:CM9">
    <cfRule type="cellIs" dxfId="401" priority="2920" operator="equal">
      <formula>"Pendiente"</formula>
    </cfRule>
  </conditionalFormatting>
  <conditionalFormatting sqref="CA11 CE11 CI11 CM11">
    <cfRule type="cellIs" dxfId="400" priority="3321" operator="between">
      <formula>0.0001</formula>
      <formula>1</formula>
    </cfRule>
    <cfRule type="cellIs" dxfId="399" priority="3320" operator="equal">
      <formula>1</formula>
    </cfRule>
    <cfRule type="cellIs" dxfId="398" priority="3319" operator="between">
      <formula>0</formula>
      <formula>0.01</formula>
    </cfRule>
  </conditionalFormatting>
  <conditionalFormatting sqref="CH8">
    <cfRule type="cellIs" dxfId="397" priority="2996" operator="equal">
      <formula>"Pendiente"</formula>
    </cfRule>
  </conditionalFormatting>
  <conditionalFormatting sqref="CN7:CQ8">
    <cfRule type="cellIs" dxfId="396" priority="2938" operator="equal">
      <formula>"Pendiente"</formula>
    </cfRule>
  </conditionalFormatting>
  <conditionalFormatting sqref="CO7:CO9">
    <cfRule type="cellIs" dxfId="395" priority="2937" operator="equal">
      <formula>"Pendiente"</formula>
    </cfRule>
  </conditionalFormatting>
  <conditionalFormatting sqref="CP8">
    <cfRule type="cellIs" dxfId="394" priority="2925" operator="equal">
      <formula>"Pendiente"</formula>
    </cfRule>
  </conditionalFormatting>
  <conditionalFormatting sqref="CQ11 CU11">
    <cfRule type="cellIs" dxfId="393" priority="3317" operator="between">
      <formula>0.0001</formula>
      <formula>1</formula>
    </cfRule>
    <cfRule type="cellIs" dxfId="392" priority="3316" operator="equal">
      <formula>1</formula>
    </cfRule>
    <cfRule type="cellIs" dxfId="391" priority="3315" operator="between">
      <formula>0</formula>
      <formula>0.01</formula>
    </cfRule>
  </conditionalFormatting>
  <conditionalFormatting sqref="CQ11">
    <cfRule type="cellIs" dxfId="390" priority="3179" operator="equal">
      <formula>"Pendiente"</formula>
    </cfRule>
    <cfRule type="cellIs" dxfId="389" priority="3178" operator="between">
      <formula>0.0001</formula>
      <formula>1</formula>
    </cfRule>
    <cfRule type="cellIs" dxfId="388" priority="3177" operator="equal">
      <formula>1</formula>
    </cfRule>
    <cfRule type="cellIs" dxfId="387" priority="3176" operator="between">
      <formula>0</formula>
      <formula>0.01</formula>
    </cfRule>
  </conditionalFormatting>
  <conditionalFormatting sqref="CQ7:CU9">
    <cfRule type="cellIs" dxfId="386" priority="2002" operator="equal">
      <formula>"Pendiente"</formula>
    </cfRule>
  </conditionalFormatting>
  <conditionalFormatting sqref="CU11">
    <cfRule type="cellIs" dxfId="385" priority="3175" operator="equal">
      <formula>"Pendiente"</formula>
    </cfRule>
    <cfRule type="cellIs" dxfId="384" priority="3174" operator="between">
      <formula>0.0001</formula>
      <formula>1</formula>
    </cfRule>
    <cfRule type="cellIs" dxfId="383" priority="3173" operator="equal">
      <formula>1</formula>
    </cfRule>
    <cfRule type="cellIs" dxfId="382" priority="3172" operator="between">
      <formula>0</formula>
      <formula>0.01</formula>
    </cfRule>
  </conditionalFormatting>
  <conditionalFormatting sqref="CV9:DS9">
    <cfRule type="cellIs" dxfId="381" priority="1703" operator="equal">
      <formula>"Pendiente"</formula>
    </cfRule>
  </conditionalFormatting>
  <conditionalFormatting sqref="CV7:EI8">
    <cfRule type="cellIs" dxfId="380" priority="2915" operator="equal">
      <formula>"Pendiente"</formula>
    </cfRule>
  </conditionalFormatting>
  <conditionalFormatting sqref="CY7:CY9">
    <cfRule type="cellIs" dxfId="379" priority="1997" operator="equal">
      <formula>"Pendiente"</formula>
    </cfRule>
  </conditionalFormatting>
  <conditionalFormatting sqref="CY11 DC11 DG11 DK11 DO11 DS11">
    <cfRule type="cellIs" dxfId="378" priority="2918" operator="between">
      <formula>0.0001</formula>
      <formula>1</formula>
    </cfRule>
    <cfRule type="cellIs" dxfId="377" priority="2917" operator="equal">
      <formula>1</formula>
    </cfRule>
    <cfRule type="cellIs" dxfId="376" priority="2916" operator="between">
      <formula>0</formula>
      <formula>0.01</formula>
    </cfRule>
  </conditionalFormatting>
  <conditionalFormatting sqref="CY11">
    <cfRule type="cellIs" dxfId="375" priority="2471" operator="between">
      <formula>0</formula>
      <formula>0.01</formula>
    </cfRule>
    <cfRule type="cellIs" dxfId="374" priority="2470" operator="equal">
      <formula>"Pendiente"</formula>
    </cfRule>
    <cfRule type="cellIs" dxfId="373" priority="2472" operator="equal">
      <formula>1</formula>
    </cfRule>
    <cfRule type="cellIs" dxfId="372" priority="2469" operator="between">
      <formula>0.0001</formula>
      <formula>1</formula>
    </cfRule>
    <cfRule type="cellIs" dxfId="371" priority="2468" operator="equal">
      <formula>1</formula>
    </cfRule>
    <cfRule type="cellIs" dxfId="370" priority="2467" operator="between">
      <formula>0</formula>
      <formula>0.01</formula>
    </cfRule>
    <cfRule type="cellIs" dxfId="369" priority="2473" operator="between">
      <formula>0.0001</formula>
      <formula>1</formula>
    </cfRule>
  </conditionalFormatting>
  <conditionalFormatting sqref="DA7:DA9">
    <cfRule type="cellIs" dxfId="368" priority="1915" operator="equal">
      <formula>"Pendiente"</formula>
    </cfRule>
  </conditionalFormatting>
  <conditionalFormatting sqref="DC7:DC9">
    <cfRule type="cellIs" dxfId="367" priority="1913" operator="equal">
      <formula>"Pendiente"</formula>
    </cfRule>
  </conditionalFormatting>
  <conditionalFormatting sqref="DC11">
    <cfRule type="cellIs" dxfId="366" priority="2459" operator="between">
      <formula>0</formula>
      <formula>0.01</formula>
    </cfRule>
    <cfRule type="cellIs" dxfId="365" priority="2465" operator="between">
      <formula>0.0001</formula>
      <formula>1</formula>
    </cfRule>
    <cfRule type="cellIs" dxfId="364" priority="2464" operator="equal">
      <formula>1</formula>
    </cfRule>
    <cfRule type="cellIs" dxfId="363" priority="2463" operator="between">
      <formula>0</formula>
      <formula>0.01</formula>
    </cfRule>
    <cfRule type="cellIs" dxfId="362" priority="2462" operator="equal">
      <formula>"Pendiente"</formula>
    </cfRule>
    <cfRule type="cellIs" dxfId="361" priority="2461" operator="between">
      <formula>0.0001</formula>
      <formula>1</formula>
    </cfRule>
    <cfRule type="cellIs" dxfId="360" priority="2460" operator="equal">
      <formula>1</formula>
    </cfRule>
  </conditionalFormatting>
  <conditionalFormatting sqref="DG7:DG9">
    <cfRule type="cellIs" dxfId="359" priority="1917" operator="equal">
      <formula>"Pendiente"</formula>
    </cfRule>
  </conditionalFormatting>
  <conditionalFormatting sqref="DG11">
    <cfRule type="cellIs" dxfId="358" priority="2457" operator="between">
      <formula>0.0001</formula>
      <formula>1</formula>
    </cfRule>
    <cfRule type="cellIs" dxfId="357" priority="2456" operator="equal">
      <formula>1</formula>
    </cfRule>
    <cfRule type="cellIs" dxfId="356" priority="2451" operator="between">
      <formula>0</formula>
      <formula>0.01</formula>
    </cfRule>
    <cfRule type="cellIs" dxfId="355" priority="2452" operator="equal">
      <formula>1</formula>
    </cfRule>
    <cfRule type="cellIs" dxfId="354" priority="2453" operator="between">
      <formula>0.0001</formula>
      <formula>1</formula>
    </cfRule>
    <cfRule type="cellIs" dxfId="353" priority="2454" operator="equal">
      <formula>"Pendiente"</formula>
    </cfRule>
    <cfRule type="cellIs" dxfId="352" priority="2455" operator="between">
      <formula>0</formula>
      <formula>0.01</formula>
    </cfRule>
  </conditionalFormatting>
  <conditionalFormatting sqref="DI7:DI9">
    <cfRule type="cellIs" dxfId="351" priority="1783" operator="equal">
      <formula>"Pendiente"</formula>
    </cfRule>
  </conditionalFormatting>
  <conditionalFormatting sqref="DK11">
    <cfRule type="cellIs" dxfId="350" priority="2443" operator="between">
      <formula>0</formula>
      <formula>0.01</formula>
    </cfRule>
    <cfRule type="cellIs" dxfId="349" priority="2444" operator="equal">
      <formula>1</formula>
    </cfRule>
    <cfRule type="cellIs" dxfId="348" priority="2445" operator="between">
      <formula>0.0001</formula>
      <formula>1</formula>
    </cfRule>
    <cfRule type="cellIs" dxfId="347" priority="2446" operator="equal">
      <formula>"Pendiente"</formula>
    </cfRule>
    <cfRule type="cellIs" dxfId="346" priority="2447" operator="between">
      <formula>0</formula>
      <formula>0.01</formula>
    </cfRule>
    <cfRule type="cellIs" dxfId="345" priority="2448" operator="equal">
      <formula>1</formula>
    </cfRule>
    <cfRule type="cellIs" dxfId="344" priority="2449" operator="between">
      <formula>0.0001</formula>
      <formula>1</formula>
    </cfRule>
  </conditionalFormatting>
  <conditionalFormatting sqref="DK7:DO9">
    <cfRule type="cellIs" dxfId="343" priority="1734" operator="equal">
      <formula>"Pendiente"</formula>
    </cfRule>
  </conditionalFormatting>
  <conditionalFormatting sqref="DO11">
    <cfRule type="cellIs" dxfId="342" priority="2437" operator="between">
      <formula>0.0001</formula>
      <formula>1</formula>
    </cfRule>
    <cfRule type="cellIs" dxfId="341" priority="2436" operator="equal">
      <formula>1</formula>
    </cfRule>
    <cfRule type="cellIs" dxfId="340" priority="2438" operator="equal">
      <formula>"Pendiente"</formula>
    </cfRule>
    <cfRule type="cellIs" dxfId="339" priority="2435" operator="between">
      <formula>0</formula>
      <formula>0.01</formula>
    </cfRule>
    <cfRule type="cellIs" dxfId="338" priority="2439" operator="between">
      <formula>0</formula>
      <formula>0.01</formula>
    </cfRule>
    <cfRule type="cellIs" dxfId="337" priority="2440" operator="equal">
      <formula>1</formula>
    </cfRule>
    <cfRule type="cellIs" dxfId="336" priority="2441" operator="between">
      <formula>0.0001</formula>
      <formula>1</formula>
    </cfRule>
  </conditionalFormatting>
  <conditionalFormatting sqref="DQ7:DQ9">
    <cfRule type="cellIs" dxfId="335" priority="1699" operator="equal">
      <formula>"Pendiente"</formula>
    </cfRule>
  </conditionalFormatting>
  <conditionalFormatting sqref="DS11">
    <cfRule type="cellIs" dxfId="334" priority="2428" operator="equal">
      <formula>1</formula>
    </cfRule>
    <cfRule type="cellIs" dxfId="333" priority="2427" operator="between">
      <formula>0</formula>
      <formula>0.01</formula>
    </cfRule>
    <cfRule type="cellIs" dxfId="332" priority="2431" operator="between">
      <formula>0</formula>
      <formula>0.01</formula>
    </cfRule>
    <cfRule type="cellIs" dxfId="331" priority="2432" operator="equal">
      <formula>1</formula>
    </cfRule>
    <cfRule type="cellIs" dxfId="330" priority="2433" operator="between">
      <formula>0.0001</formula>
      <formula>1</formula>
    </cfRule>
    <cfRule type="cellIs" dxfId="329" priority="2430" operator="equal">
      <formula>"Pendiente"</formula>
    </cfRule>
    <cfRule type="cellIs" dxfId="328" priority="2429" operator="between">
      <formula>0.0001</formula>
      <formula>1</formula>
    </cfRule>
  </conditionalFormatting>
  <conditionalFormatting sqref="DS7:EY9">
    <cfRule type="cellIs" dxfId="327" priority="1377" operator="equal">
      <formula>"Pendiente"</formula>
    </cfRule>
  </conditionalFormatting>
  <conditionalFormatting sqref="DW11 EA11 EE11 EI11">
    <cfRule type="cellIs" dxfId="326" priority="2913" operator="equal">
      <formula>1</formula>
    </cfRule>
    <cfRule type="cellIs" dxfId="325" priority="2914" operator="between">
      <formula>0.0001</formula>
      <formula>1</formula>
    </cfRule>
    <cfRule type="cellIs" dxfId="324" priority="2912" operator="between">
      <formula>0</formula>
      <formula>0.01</formula>
    </cfRule>
  </conditionalFormatting>
  <conditionalFormatting sqref="DW11">
    <cfRule type="cellIs" dxfId="323" priority="2812" operator="between">
      <formula>0</formula>
      <formula>0.01</formula>
    </cfRule>
    <cfRule type="cellIs" dxfId="322" priority="2813" operator="equal">
      <formula>1</formula>
    </cfRule>
    <cfRule type="cellIs" dxfId="321" priority="2423" operator="between">
      <formula>0</formula>
      <formula>0.01</formula>
    </cfRule>
    <cfRule type="cellIs" dxfId="320" priority="2424" operator="equal">
      <formula>1</formula>
    </cfRule>
    <cfRule type="cellIs" dxfId="319" priority="2425" operator="between">
      <formula>0.0001</formula>
      <formula>1</formula>
    </cfRule>
    <cfRule type="cellIs" dxfId="318" priority="2420" operator="equal">
      <formula>1</formula>
    </cfRule>
    <cfRule type="cellIs" dxfId="317" priority="2816" operator="between">
      <formula>0</formula>
      <formula>0.01</formula>
    </cfRule>
    <cfRule type="cellIs" dxfId="316" priority="2817" operator="equal">
      <formula>1</formula>
    </cfRule>
    <cfRule type="cellIs" dxfId="315" priority="2818" operator="between">
      <formula>0.0001</formula>
      <formula>1</formula>
    </cfRule>
    <cfRule type="cellIs" dxfId="314" priority="2814" operator="between">
      <formula>0.0001</formula>
      <formula>1</formula>
    </cfRule>
    <cfRule type="cellIs" dxfId="313" priority="2743" operator="between">
      <formula>0</formula>
      <formula>0.01</formula>
    </cfRule>
    <cfRule type="cellIs" dxfId="312" priority="2421" operator="between">
      <formula>0.0001</formula>
      <formula>1</formula>
    </cfRule>
    <cfRule type="cellIs" dxfId="311" priority="2422" operator="equal">
      <formula>"Pendiente"</formula>
    </cfRule>
    <cfRule type="cellIs" dxfId="310" priority="2419" operator="between">
      <formula>0</formula>
      <formula>0.01</formula>
    </cfRule>
    <cfRule type="cellIs" dxfId="309" priority="2744" operator="equal">
      <formula>1</formula>
    </cfRule>
    <cfRule type="cellIs" dxfId="308" priority="2748" operator="equal">
      <formula>1</formula>
    </cfRule>
    <cfRule type="cellIs" dxfId="307" priority="2745" operator="between">
      <formula>0.0001</formula>
      <formula>1</formula>
    </cfRule>
    <cfRule type="cellIs" dxfId="306" priority="2747" operator="between">
      <formula>0</formula>
      <formula>0.01</formula>
    </cfRule>
    <cfRule type="cellIs" dxfId="305" priority="2749" operator="between">
      <formula>0.0001</formula>
      <formula>1</formula>
    </cfRule>
    <cfRule type="cellIs" dxfId="304" priority="2751" operator="between">
      <formula>0</formula>
      <formula>0.01</formula>
    </cfRule>
    <cfRule type="cellIs" dxfId="303" priority="2752" operator="equal">
      <formula>1</formula>
    </cfRule>
    <cfRule type="cellIs" dxfId="302" priority="2753" operator="between">
      <formula>0.0001</formula>
      <formula>1</formula>
    </cfRule>
  </conditionalFormatting>
  <conditionalFormatting sqref="EA11">
    <cfRule type="cellIs" dxfId="301" priority="2736" operator="equal">
      <formula>1</formula>
    </cfRule>
    <cfRule type="cellIs" dxfId="300" priority="2735" operator="between">
      <formula>0</formula>
      <formula>0.01</formula>
    </cfRule>
    <cfRule type="cellIs" dxfId="299" priority="2733" operator="between">
      <formula>0.0001</formula>
      <formula>1</formula>
    </cfRule>
    <cfRule type="cellIs" dxfId="298" priority="2732" operator="equal">
      <formula>1</formula>
    </cfRule>
    <cfRule type="cellIs" dxfId="297" priority="2411" operator="between">
      <formula>0</formula>
      <formula>0.01</formula>
    </cfRule>
    <cfRule type="cellIs" dxfId="296" priority="2731" operator="between">
      <formula>0</formula>
      <formula>0.01</formula>
    </cfRule>
    <cfRule type="cellIs" dxfId="295" priority="2729" operator="between">
      <formula>0.0001</formula>
      <formula>1</formula>
    </cfRule>
    <cfRule type="cellIs" dxfId="294" priority="2728" operator="equal">
      <formula>1</formula>
    </cfRule>
    <cfRule type="cellIs" dxfId="293" priority="2412" operator="equal">
      <formula>1</formula>
    </cfRule>
    <cfRule type="cellIs" dxfId="292" priority="2727" operator="between">
      <formula>0</formula>
      <formula>0.01</formula>
    </cfRule>
    <cfRule type="cellIs" dxfId="291" priority="2725" operator="between">
      <formula>0.0001</formula>
      <formula>1</formula>
    </cfRule>
    <cfRule type="cellIs" dxfId="290" priority="2413" operator="between">
      <formula>0.0001</formula>
      <formula>1</formula>
    </cfRule>
    <cfRule type="cellIs" dxfId="289" priority="2723" operator="between">
      <formula>0</formula>
      <formula>0.01</formula>
    </cfRule>
    <cfRule type="cellIs" dxfId="288" priority="2415" operator="between">
      <formula>0</formula>
      <formula>0.01</formula>
    </cfRule>
    <cfRule type="cellIs" dxfId="287" priority="2741" operator="between">
      <formula>0.0001</formula>
      <formula>1</formula>
    </cfRule>
    <cfRule type="cellIs" dxfId="286" priority="2416" operator="equal">
      <formula>1</formula>
    </cfRule>
    <cfRule type="cellIs" dxfId="285" priority="2724" operator="equal">
      <formula>1</formula>
    </cfRule>
    <cfRule type="cellIs" dxfId="284" priority="2417" operator="between">
      <formula>0.0001</formula>
      <formula>1</formula>
    </cfRule>
    <cfRule type="cellIs" dxfId="283" priority="2414" operator="equal">
      <formula>"Pendiente"</formula>
    </cfRule>
    <cfRule type="cellIs" dxfId="282" priority="2740" operator="equal">
      <formula>1</formula>
    </cfRule>
    <cfRule type="cellIs" dxfId="281" priority="2739" operator="between">
      <formula>0</formula>
      <formula>0.01</formula>
    </cfRule>
    <cfRule type="cellIs" dxfId="280" priority="2737" operator="between">
      <formula>0.0001</formula>
      <formula>1</formula>
    </cfRule>
  </conditionalFormatting>
  <conditionalFormatting sqref="EE11">
    <cfRule type="cellIs" dxfId="279" priority="2717" operator="between">
      <formula>0.0001</formula>
      <formula>1</formula>
    </cfRule>
    <cfRule type="cellIs" dxfId="278" priority="2720" operator="equal">
      <formula>1</formula>
    </cfRule>
    <cfRule type="cellIs" dxfId="277" priority="2721" operator="between">
      <formula>0.0001</formula>
      <formula>1</formula>
    </cfRule>
    <cfRule type="cellIs" dxfId="276" priority="2403" operator="between">
      <formula>0</formula>
      <formula>0.01</formula>
    </cfRule>
    <cfRule type="cellIs" dxfId="275" priority="2404" operator="equal">
      <formula>1</formula>
    </cfRule>
    <cfRule type="cellIs" dxfId="274" priority="2405" operator="between">
      <formula>0.0001</formula>
      <formula>1</formula>
    </cfRule>
    <cfRule type="cellIs" dxfId="273" priority="2406" operator="equal">
      <formula>"Pendiente"</formula>
    </cfRule>
    <cfRule type="cellIs" dxfId="272" priority="2407" operator="between">
      <formula>0</formula>
      <formula>0.01</formula>
    </cfRule>
    <cfRule type="cellIs" dxfId="271" priority="2408" operator="equal">
      <formula>1</formula>
    </cfRule>
    <cfRule type="cellIs" dxfId="270" priority="2409" operator="between">
      <formula>0.0001</formula>
      <formula>1</formula>
    </cfRule>
    <cfRule type="cellIs" dxfId="269" priority="2719" operator="between">
      <formula>0</formula>
      <formula>0.01</formula>
    </cfRule>
    <cfRule type="cellIs" dxfId="268" priority="2703" operator="between">
      <formula>0</formula>
      <formula>0.01</formula>
    </cfRule>
    <cfRule type="cellIs" dxfId="267" priority="2704" operator="equal">
      <formula>1</formula>
    </cfRule>
    <cfRule type="cellIs" dxfId="266" priority="2705" operator="between">
      <formula>0.0001</formula>
      <formula>1</formula>
    </cfRule>
    <cfRule type="cellIs" dxfId="265" priority="2707" operator="between">
      <formula>0</formula>
      <formula>0.01</formula>
    </cfRule>
    <cfRule type="cellIs" dxfId="264" priority="2708" operator="equal">
      <formula>1</formula>
    </cfRule>
    <cfRule type="cellIs" dxfId="263" priority="2709" operator="between">
      <formula>0.0001</formula>
      <formula>1</formula>
    </cfRule>
    <cfRule type="cellIs" dxfId="262" priority="2711" operator="between">
      <formula>0</formula>
      <formula>0.01</formula>
    </cfRule>
    <cfRule type="cellIs" dxfId="261" priority="2712" operator="equal">
      <formula>1</formula>
    </cfRule>
    <cfRule type="cellIs" dxfId="260" priority="2713" operator="between">
      <formula>0.0001</formula>
      <formula>1</formula>
    </cfRule>
    <cfRule type="cellIs" dxfId="259" priority="2715" operator="between">
      <formula>0</formula>
      <formula>0.01</formula>
    </cfRule>
    <cfRule type="cellIs" dxfId="258" priority="2716" operator="equal">
      <formula>1</formula>
    </cfRule>
  </conditionalFormatting>
  <conditionalFormatting sqref="EI11">
    <cfRule type="cellIs" dxfId="257" priority="2688" operator="equal">
      <formula>1</formula>
    </cfRule>
    <cfRule type="cellIs" dxfId="256" priority="2684" operator="equal">
      <formula>1</formula>
    </cfRule>
    <cfRule type="cellIs" dxfId="255" priority="2683" operator="between">
      <formula>0</formula>
      <formula>0.01</formula>
    </cfRule>
    <cfRule type="cellIs" dxfId="254" priority="2395" operator="between">
      <formula>0</formula>
      <formula>0.01</formula>
    </cfRule>
    <cfRule type="cellIs" dxfId="253" priority="2396" operator="equal">
      <formula>1</formula>
    </cfRule>
    <cfRule type="cellIs" dxfId="252" priority="2400" operator="equal">
      <formula>1</formula>
    </cfRule>
    <cfRule type="cellIs" dxfId="251" priority="2397" operator="between">
      <formula>0.0001</formula>
      <formula>1</formula>
    </cfRule>
    <cfRule type="cellIs" dxfId="250" priority="2398" operator="equal">
      <formula>"Pendiente"</formula>
    </cfRule>
    <cfRule type="cellIs" dxfId="249" priority="2399" operator="between">
      <formula>0</formula>
      <formula>0.01</formula>
    </cfRule>
    <cfRule type="cellIs" dxfId="248" priority="2401" operator="between">
      <formula>0.0001</formula>
      <formula>1</formula>
    </cfRule>
    <cfRule type="cellIs" dxfId="247" priority="2701" operator="between">
      <formula>0.0001</formula>
      <formula>1</formula>
    </cfRule>
    <cfRule type="cellIs" dxfId="246" priority="2700" operator="equal">
      <formula>1</formula>
    </cfRule>
    <cfRule type="cellIs" dxfId="245" priority="2699" operator="between">
      <formula>0</formula>
      <formula>0.01</formula>
    </cfRule>
    <cfRule type="cellIs" dxfId="244" priority="2697" operator="between">
      <formula>0.0001</formula>
      <formula>1</formula>
    </cfRule>
    <cfRule type="cellIs" dxfId="243" priority="2696" operator="equal">
      <formula>1</formula>
    </cfRule>
    <cfRule type="cellIs" dxfId="242" priority="2695" operator="between">
      <formula>0</formula>
      <formula>0.01</formula>
    </cfRule>
    <cfRule type="cellIs" dxfId="241" priority="2692" operator="equal">
      <formula>1</formula>
    </cfRule>
    <cfRule type="cellIs" dxfId="240" priority="2693" operator="between">
      <formula>0.0001</formula>
      <formula>1</formula>
    </cfRule>
    <cfRule type="cellIs" dxfId="239" priority="2687" operator="between">
      <formula>0</formula>
      <formula>0.01</formula>
    </cfRule>
    <cfRule type="cellIs" dxfId="238" priority="2691" operator="between">
      <formula>0</formula>
      <formula>0.01</formula>
    </cfRule>
    <cfRule type="cellIs" dxfId="237" priority="2689" operator="between">
      <formula>0.0001</formula>
      <formula>1</formula>
    </cfRule>
    <cfRule type="cellIs" dxfId="236" priority="2685" operator="between">
      <formula>0.0001</formula>
      <formula>1</formula>
    </cfRule>
  </conditionalFormatting>
  <conditionalFormatting sqref="EJ9:EQ9 CV10:EY14">
    <cfRule type="cellIs" dxfId="235" priority="2911" operator="equal">
      <formula>"Pendiente"</formula>
    </cfRule>
  </conditionalFormatting>
  <conditionalFormatting sqref="EM11 EQ11 EU11 EY11">
    <cfRule type="cellIs" dxfId="234" priority="2910" operator="between">
      <formula>0.0001</formula>
      <formula>1</formula>
    </cfRule>
    <cfRule type="cellIs" dxfId="233" priority="2909" operator="equal">
      <formula>1</formula>
    </cfRule>
    <cfRule type="cellIs" dxfId="232" priority="2908" operator="between">
      <formula>0</formula>
      <formula>0.01</formula>
    </cfRule>
  </conditionalFormatting>
  <conditionalFormatting sqref="EM11">
    <cfRule type="cellIs" dxfId="231" priority="2680" operator="equal">
      <formula>1</formula>
    </cfRule>
    <cfRule type="cellIs" dxfId="230" priority="2681" operator="between">
      <formula>0.0001</formula>
      <formula>1</formula>
    </cfRule>
    <cfRule type="cellIs" dxfId="229" priority="2677" operator="between">
      <formula>0.0001</formula>
      <formula>1</formula>
    </cfRule>
    <cfRule type="cellIs" dxfId="228" priority="2676" operator="equal">
      <formula>1</formula>
    </cfRule>
    <cfRule type="cellIs" dxfId="227" priority="2675" operator="between">
      <formula>0</formula>
      <formula>0.01</formula>
    </cfRule>
    <cfRule type="cellIs" dxfId="226" priority="2679" operator="between">
      <formula>0</formula>
      <formula>0.01</formula>
    </cfRule>
    <cfRule type="cellIs" dxfId="225" priority="2390" operator="equal">
      <formula>"Pendiente"</formula>
    </cfRule>
    <cfRule type="cellIs" dxfId="224" priority="2673" operator="between">
      <formula>0.0001</formula>
      <formula>1</formula>
    </cfRule>
    <cfRule type="cellIs" dxfId="223" priority="2672" operator="equal">
      <formula>1</formula>
    </cfRule>
    <cfRule type="cellIs" dxfId="222" priority="2668" operator="equal">
      <formula>1</formula>
    </cfRule>
    <cfRule type="cellIs" dxfId="221" priority="2669" operator="between">
      <formula>0.0001</formula>
      <formula>1</formula>
    </cfRule>
    <cfRule type="cellIs" dxfId="220" priority="2667" operator="between">
      <formula>0</formula>
      <formula>0.01</formula>
    </cfRule>
    <cfRule type="cellIs" dxfId="219" priority="2665" operator="between">
      <formula>0.0001</formula>
      <formula>1</formula>
    </cfRule>
    <cfRule type="cellIs" dxfId="218" priority="2664" operator="equal">
      <formula>1</formula>
    </cfRule>
    <cfRule type="cellIs" dxfId="217" priority="2663" operator="between">
      <formula>0</formula>
      <formula>0.01</formula>
    </cfRule>
    <cfRule type="cellIs" dxfId="216" priority="2661" operator="between">
      <formula>0.0001</formula>
      <formula>1</formula>
    </cfRule>
    <cfRule type="cellIs" dxfId="215" priority="2660" operator="equal">
      <formula>1</formula>
    </cfRule>
    <cfRule type="cellIs" dxfId="214" priority="2659" operator="between">
      <formula>0</formula>
      <formula>0.01</formula>
    </cfRule>
    <cfRule type="cellIs" dxfId="213" priority="2671" operator="between">
      <formula>0</formula>
      <formula>0.01</formula>
    </cfRule>
    <cfRule type="cellIs" dxfId="212" priority="2388" operator="equal">
      <formula>1</formula>
    </cfRule>
    <cfRule type="cellIs" dxfId="211" priority="2387" operator="between">
      <formula>0</formula>
      <formula>0.01</formula>
    </cfRule>
    <cfRule type="cellIs" dxfId="210" priority="2393" operator="between">
      <formula>0.0001</formula>
      <formula>1</formula>
    </cfRule>
    <cfRule type="cellIs" dxfId="209" priority="2389" operator="between">
      <formula>0.0001</formula>
      <formula>1</formula>
    </cfRule>
    <cfRule type="cellIs" dxfId="208" priority="2391" operator="between">
      <formula>0</formula>
      <formula>0.01</formula>
    </cfRule>
    <cfRule type="cellIs" dxfId="207" priority="2392" operator="equal">
      <formula>1</formula>
    </cfRule>
  </conditionalFormatting>
  <conditionalFormatting sqref="EQ11">
    <cfRule type="cellIs" dxfId="206" priority="2651" operator="between">
      <formula>0</formula>
      <formula>0.01</formula>
    </cfRule>
    <cfRule type="cellIs" dxfId="205" priority="2652" operator="equal">
      <formula>1</formula>
    </cfRule>
    <cfRule type="cellIs" dxfId="204" priority="2653" operator="between">
      <formula>0.0001</formula>
      <formula>1</formula>
    </cfRule>
    <cfRule type="cellIs" dxfId="203" priority="2655" operator="between">
      <formula>0</formula>
      <formula>0.01</formula>
    </cfRule>
    <cfRule type="cellIs" dxfId="202" priority="2656" operator="equal">
      <formula>1</formula>
    </cfRule>
    <cfRule type="cellIs" dxfId="201" priority="2657" operator="between">
      <formula>0.0001</formula>
      <formula>1</formula>
    </cfRule>
    <cfRule type="cellIs" dxfId="200" priority="2635" operator="between">
      <formula>0</formula>
      <formula>0.01</formula>
    </cfRule>
    <cfRule type="cellIs" dxfId="199" priority="2636" operator="equal">
      <formula>1</formula>
    </cfRule>
    <cfRule type="cellIs" dxfId="198" priority="2637" operator="between">
      <formula>0.0001</formula>
      <formula>1</formula>
    </cfRule>
    <cfRule type="cellIs" dxfId="197" priority="2639" operator="between">
      <formula>0</formula>
      <formula>0.01</formula>
    </cfRule>
    <cfRule type="cellIs" dxfId="196" priority="2640" operator="equal">
      <formula>1</formula>
    </cfRule>
    <cfRule type="cellIs" dxfId="195" priority="2641" operator="between">
      <formula>0.0001</formula>
      <formula>1</formula>
    </cfRule>
    <cfRule type="cellIs" dxfId="194" priority="2643" operator="between">
      <formula>0</formula>
      <formula>0.01</formula>
    </cfRule>
    <cfRule type="cellIs" dxfId="193" priority="2644" operator="equal">
      <formula>1</formula>
    </cfRule>
    <cfRule type="cellIs" dxfId="192" priority="2645" operator="between">
      <formula>0.0001</formula>
      <formula>1</formula>
    </cfRule>
    <cfRule type="cellIs" dxfId="191" priority="2647" operator="between">
      <formula>0</formula>
      <formula>0.01</formula>
    </cfRule>
    <cfRule type="cellIs" dxfId="190" priority="2648" operator="equal">
      <formula>1</formula>
    </cfRule>
    <cfRule type="cellIs" dxfId="189" priority="2385" operator="between">
      <formula>0.0001</formula>
      <formula>1</formula>
    </cfRule>
    <cfRule type="cellIs" dxfId="188" priority="2384" operator="equal">
      <formula>1</formula>
    </cfRule>
    <cfRule type="cellIs" dxfId="187" priority="2383" operator="between">
      <formula>0</formula>
      <formula>0.01</formula>
    </cfRule>
    <cfRule type="cellIs" dxfId="186" priority="2382" operator="equal">
      <formula>"Pendiente"</formula>
    </cfRule>
    <cfRule type="cellIs" dxfId="185" priority="2381" operator="between">
      <formula>0.0001</formula>
      <formula>1</formula>
    </cfRule>
    <cfRule type="cellIs" dxfId="184" priority="2380" operator="equal">
      <formula>1</formula>
    </cfRule>
    <cfRule type="cellIs" dxfId="183" priority="2379" operator="between">
      <formula>0</formula>
      <formula>0.01</formula>
    </cfRule>
    <cfRule type="cellIs" dxfId="182" priority="2649" operator="between">
      <formula>0.0001</formula>
      <formula>1</formula>
    </cfRule>
  </conditionalFormatting>
  <conditionalFormatting sqref="EU11">
    <cfRule type="cellIs" dxfId="181" priority="2376" operator="equal">
      <formula>1</formula>
    </cfRule>
    <cfRule type="cellIs" dxfId="180" priority="2375" operator="between">
      <formula>0</formula>
      <formula>0.01</formula>
    </cfRule>
    <cfRule type="cellIs" dxfId="179" priority="2374" operator="equal">
      <formula>"Pendiente"</formula>
    </cfRule>
    <cfRule type="cellIs" dxfId="178" priority="2373" operator="between">
      <formula>0.0001</formula>
      <formula>1</formula>
    </cfRule>
    <cfRule type="cellIs" dxfId="177" priority="2372" operator="equal">
      <formula>1</formula>
    </cfRule>
    <cfRule type="cellIs" dxfId="176" priority="2371" operator="between">
      <formula>0</formula>
      <formula>0.01</formula>
    </cfRule>
    <cfRule type="cellIs" dxfId="175" priority="2377" operator="between">
      <formula>0.0001</formula>
      <formula>1</formula>
    </cfRule>
  </conditionalFormatting>
  <conditionalFormatting sqref="EY11">
    <cfRule type="cellIs" dxfId="174" priority="2369" operator="between">
      <formula>0.0001</formula>
      <formula>1</formula>
    </cfRule>
    <cfRule type="cellIs" dxfId="173" priority="2368" operator="equal">
      <formula>1</formula>
    </cfRule>
    <cfRule type="cellIs" dxfId="172" priority="2367" operator="between">
      <formula>0</formula>
      <formula>0.01</formula>
    </cfRule>
    <cfRule type="cellIs" dxfId="171" priority="2366" operator="equal">
      <formula>"Pendiente"</formula>
    </cfRule>
    <cfRule type="cellIs" dxfId="170" priority="2365" operator="between">
      <formula>0.0001</formula>
      <formula>1</formula>
    </cfRule>
    <cfRule type="cellIs" dxfId="169" priority="2364" operator="equal">
      <formula>1</formula>
    </cfRule>
    <cfRule type="cellIs" dxfId="168" priority="2363" operator="between">
      <formula>0</formula>
      <formula>0.01</formula>
    </cfRule>
  </conditionalFormatting>
  <conditionalFormatting sqref="EZ7:HK14">
    <cfRule type="cellIs" dxfId="167" priority="7" operator="equal">
      <formula>"Pendiente"</formula>
    </cfRule>
  </conditionalFormatting>
  <conditionalFormatting sqref="FA7:FA9">
    <cfRule type="cellIs" dxfId="166" priority="1271" operator="equal">
      <formula>"Pendiente"</formula>
    </cfRule>
  </conditionalFormatting>
  <conditionalFormatting sqref="FC7:FC9">
    <cfRule type="cellIs" dxfId="165" priority="1267" operator="equal">
      <formula>"Pendiente"</formula>
    </cfRule>
  </conditionalFormatting>
  <conditionalFormatting sqref="FC11 FG11 FK11 FO11">
    <cfRule type="cellIs" dxfId="164" priority="2904" operator="between">
      <formula>0</formula>
      <formula>0.01</formula>
    </cfRule>
    <cfRule type="cellIs" dxfId="163" priority="2905" operator="equal">
      <formula>1</formula>
    </cfRule>
    <cfRule type="cellIs" dxfId="162" priority="2906" operator="between">
      <formula>0.0001</formula>
      <formula>1</formula>
    </cfRule>
  </conditionalFormatting>
  <conditionalFormatting sqref="FC11">
    <cfRule type="cellIs" dxfId="161" priority="2361" operator="between">
      <formula>0.0001</formula>
      <formula>1</formula>
    </cfRule>
    <cfRule type="cellIs" dxfId="160" priority="2360" operator="equal">
      <formula>1</formula>
    </cfRule>
    <cfRule type="cellIs" dxfId="159" priority="2359" operator="between">
      <formula>0</formula>
      <formula>0.01</formula>
    </cfRule>
    <cfRule type="cellIs" dxfId="158" priority="2358" operator="equal">
      <formula>"Pendiente"</formula>
    </cfRule>
    <cfRule type="cellIs" dxfId="157" priority="2357" operator="between">
      <formula>0.0001</formula>
      <formula>1</formula>
    </cfRule>
    <cfRule type="cellIs" dxfId="156" priority="2356" operator="equal">
      <formula>1</formula>
    </cfRule>
    <cfRule type="cellIs" dxfId="155" priority="2355" operator="between">
      <formula>0</formula>
      <formula>0.01</formula>
    </cfRule>
  </conditionalFormatting>
  <conditionalFormatting sqref="FE7:FE9">
    <cfRule type="cellIs" dxfId="154" priority="188" operator="equal">
      <formula>"Pendiente"</formula>
    </cfRule>
  </conditionalFormatting>
  <conditionalFormatting sqref="FG7:FG9">
    <cfRule type="cellIs" dxfId="153" priority="191" operator="equal">
      <formula>"Pendiente"</formula>
    </cfRule>
  </conditionalFormatting>
  <conditionalFormatting sqref="FG11">
    <cfRule type="cellIs" dxfId="152" priority="2349" operator="between">
      <formula>0.0001</formula>
      <formula>1</formula>
    </cfRule>
    <cfRule type="cellIs" dxfId="151" priority="2353" operator="between">
      <formula>0.0001</formula>
      <formula>1</formula>
    </cfRule>
    <cfRule type="cellIs" dxfId="150" priority="2352" operator="equal">
      <formula>1</formula>
    </cfRule>
    <cfRule type="cellIs" dxfId="149" priority="2351" operator="between">
      <formula>0</formula>
      <formula>0.01</formula>
    </cfRule>
    <cfRule type="cellIs" dxfId="148" priority="2350" operator="equal">
      <formula>"Pendiente"</formula>
    </cfRule>
    <cfRule type="cellIs" dxfId="147" priority="2348" operator="equal">
      <formula>1</formula>
    </cfRule>
    <cfRule type="cellIs" dxfId="146" priority="2347" operator="between">
      <formula>0</formula>
      <formula>0.01</formula>
    </cfRule>
  </conditionalFormatting>
  <conditionalFormatting sqref="FI7:FI9">
    <cfRule type="cellIs" dxfId="145" priority="1325" operator="equal">
      <formula>"Pendiente"</formula>
    </cfRule>
  </conditionalFormatting>
  <conditionalFormatting sqref="FK7:FK9">
    <cfRule type="cellIs" dxfId="144" priority="1299" operator="equal">
      <formula>"Pendiente"</formula>
    </cfRule>
  </conditionalFormatting>
  <conditionalFormatting sqref="FK11">
    <cfRule type="cellIs" dxfId="143" priority="2341" operator="between">
      <formula>0.0001</formula>
      <formula>1</formula>
    </cfRule>
    <cfRule type="cellIs" dxfId="142" priority="2340" operator="equal">
      <formula>1</formula>
    </cfRule>
    <cfRule type="cellIs" dxfId="141" priority="2339" operator="between">
      <formula>0</formula>
      <formula>0.01</formula>
    </cfRule>
    <cfRule type="cellIs" dxfId="140" priority="2345" operator="between">
      <formula>0.0001</formula>
      <formula>1</formula>
    </cfRule>
    <cfRule type="cellIs" dxfId="139" priority="2344" operator="equal">
      <formula>1</formula>
    </cfRule>
    <cfRule type="cellIs" dxfId="138" priority="2343" operator="between">
      <formula>0</formula>
      <formula>0.01</formula>
    </cfRule>
    <cfRule type="cellIs" dxfId="137" priority="2342" operator="equal">
      <formula>"Pendiente"</formula>
    </cfRule>
  </conditionalFormatting>
  <conditionalFormatting sqref="FM7:FM9">
    <cfRule type="cellIs" dxfId="136" priority="215" operator="equal">
      <formula>"Pendiente"</formula>
    </cfRule>
  </conditionalFormatting>
  <conditionalFormatting sqref="FO7:FO9">
    <cfRule type="cellIs" dxfId="135" priority="218" operator="equal">
      <formula>"Pendiente"</formula>
    </cfRule>
  </conditionalFormatting>
  <conditionalFormatting sqref="FO11">
    <cfRule type="cellIs" dxfId="134" priority="2333" operator="between">
      <formula>0.0001</formula>
      <formula>1</formula>
    </cfRule>
    <cfRule type="cellIs" dxfId="133" priority="2332" operator="equal">
      <formula>1</formula>
    </cfRule>
    <cfRule type="cellIs" dxfId="132" priority="2331" operator="between">
      <formula>0</formula>
      <formula>0.01</formula>
    </cfRule>
    <cfRule type="cellIs" dxfId="131" priority="2337" operator="between">
      <formula>0.0001</formula>
      <formula>1</formula>
    </cfRule>
    <cfRule type="cellIs" dxfId="130" priority="2336" operator="equal">
      <formula>1</formula>
    </cfRule>
    <cfRule type="cellIs" dxfId="129" priority="2335" operator="between">
      <formula>0</formula>
      <formula>0.01</formula>
    </cfRule>
    <cfRule type="cellIs" dxfId="128" priority="2334" operator="equal">
      <formula>"Pendiente"</formula>
    </cfRule>
  </conditionalFormatting>
  <conditionalFormatting sqref="FQ7:FQ9">
    <cfRule type="cellIs" dxfId="127" priority="104" operator="equal">
      <formula>"Pendiente"</formula>
    </cfRule>
  </conditionalFormatting>
  <conditionalFormatting sqref="FS7:FS9">
    <cfRule type="cellIs" dxfId="126" priority="100" operator="equal">
      <formula>"Pendiente"</formula>
    </cfRule>
  </conditionalFormatting>
  <conditionalFormatting sqref="FS11 FW11">
    <cfRule type="cellIs" dxfId="125" priority="661" operator="between">
      <formula>0</formula>
      <formula>0.01</formula>
    </cfRule>
    <cfRule type="cellIs" dxfId="124" priority="663" operator="between">
      <formula>0.0001</formula>
      <formula>1</formula>
    </cfRule>
    <cfRule type="cellIs" dxfId="123" priority="662" operator="equal">
      <formula>1</formula>
    </cfRule>
  </conditionalFormatting>
  <conditionalFormatting sqref="FS11">
    <cfRule type="cellIs" dxfId="122" priority="617" operator="between">
      <formula>0.0001</formula>
      <formula>1</formula>
    </cfRule>
    <cfRule type="cellIs" dxfId="121" priority="616" operator="equal">
      <formula>1</formula>
    </cfRule>
    <cfRule type="cellIs" dxfId="120" priority="615" operator="between">
      <formula>0</formula>
      <formula>0.01</formula>
    </cfRule>
    <cfRule type="cellIs" dxfId="119" priority="614" operator="equal">
      <formula>"Pendiente"</formula>
    </cfRule>
    <cfRule type="cellIs" dxfId="118" priority="613" operator="between">
      <formula>0.0001</formula>
      <formula>1</formula>
    </cfRule>
    <cfRule type="cellIs" dxfId="117" priority="612" operator="equal">
      <formula>1</formula>
    </cfRule>
    <cfRule type="cellIs" dxfId="116" priority="611" operator="between">
      <formula>0</formula>
      <formula>0.01</formula>
    </cfRule>
  </conditionalFormatting>
  <conditionalFormatting sqref="FU7:FU9">
    <cfRule type="cellIs" dxfId="115" priority="96" operator="equal">
      <formula>"Pendiente"</formula>
    </cfRule>
  </conditionalFormatting>
  <conditionalFormatting sqref="FW7:FW9">
    <cfRule type="cellIs" dxfId="114" priority="97" operator="equal">
      <formula>"Pendiente"</formula>
    </cfRule>
  </conditionalFormatting>
  <conditionalFormatting sqref="FW11">
    <cfRule type="cellIs" dxfId="113" priority="608" operator="equal">
      <formula>1</formula>
    </cfRule>
    <cfRule type="cellIs" dxfId="112" priority="607" operator="between">
      <formula>0</formula>
      <formula>0.01</formula>
    </cfRule>
    <cfRule type="cellIs" dxfId="111" priority="606" operator="equal">
      <formula>"Pendiente"</formula>
    </cfRule>
    <cfRule type="cellIs" dxfId="110" priority="604" operator="equal">
      <formula>1</formula>
    </cfRule>
    <cfRule type="cellIs" dxfId="109" priority="603" operator="between">
      <formula>0</formula>
      <formula>0.01</formula>
    </cfRule>
    <cfRule type="cellIs" dxfId="108" priority="605" operator="between">
      <formula>0.0001</formula>
      <formula>1</formula>
    </cfRule>
    <cfRule type="cellIs" dxfId="107" priority="609" operator="between">
      <formula>0.0001</formula>
      <formula>1</formula>
    </cfRule>
  </conditionalFormatting>
  <conditionalFormatting sqref="FY7:FY9">
    <cfRule type="cellIs" dxfId="106" priority="4" operator="equal">
      <formula>"Pendiente"</formula>
    </cfRule>
  </conditionalFormatting>
  <conditionalFormatting sqref="GA7:GA9">
    <cfRule type="cellIs" dxfId="105" priority="3" operator="equal">
      <formula>"Pendiente"</formula>
    </cfRule>
  </conditionalFormatting>
  <conditionalFormatting sqref="GA11 GE11">
    <cfRule type="cellIs" dxfId="104" priority="1063" operator="between">
      <formula>0</formula>
      <formula>0.01</formula>
    </cfRule>
    <cfRule type="cellIs" dxfId="103" priority="1064" operator="equal">
      <formula>1</formula>
    </cfRule>
    <cfRule type="cellIs" dxfId="102" priority="1065" operator="between">
      <formula>0.0001</formula>
      <formula>1</formula>
    </cfRule>
  </conditionalFormatting>
  <conditionalFormatting sqref="GA11">
    <cfRule type="cellIs" dxfId="101" priority="1004" operator="between">
      <formula>0.0001</formula>
      <formula>1</formula>
    </cfRule>
    <cfRule type="cellIs" dxfId="100" priority="1003" operator="equal">
      <formula>1</formula>
    </cfRule>
    <cfRule type="cellIs" dxfId="99" priority="1002" operator="between">
      <formula>0</formula>
      <formula>0.01</formula>
    </cfRule>
    <cfRule type="cellIs" dxfId="98" priority="1001" operator="equal">
      <formula>"Pendiente"</formula>
    </cfRule>
    <cfRule type="cellIs" dxfId="97" priority="999" operator="equal">
      <formula>1</formula>
    </cfRule>
    <cfRule type="cellIs" dxfId="96" priority="998" operator="between">
      <formula>0</formula>
      <formula>0.01</formula>
    </cfRule>
    <cfRule type="cellIs" dxfId="95" priority="1000" operator="between">
      <formula>0.0001</formula>
      <formula>1</formula>
    </cfRule>
  </conditionalFormatting>
  <conditionalFormatting sqref="GC7:GC9">
    <cfRule type="cellIs" dxfId="94" priority="98" operator="equal">
      <formula>"Pendiente"</formula>
    </cfRule>
  </conditionalFormatting>
  <conditionalFormatting sqref="GE7:GE9">
    <cfRule type="cellIs" dxfId="93" priority="99" operator="equal">
      <formula>"Pendiente"</formula>
    </cfRule>
  </conditionalFormatting>
  <conditionalFormatting sqref="GE11">
    <cfRule type="cellIs" dxfId="92" priority="996" operator="between">
      <formula>0.0001</formula>
      <formula>1</formula>
    </cfRule>
    <cfRule type="cellIs" dxfId="91" priority="995" operator="equal">
      <formula>1</formula>
    </cfRule>
    <cfRule type="cellIs" dxfId="90" priority="994" operator="between">
      <formula>0</formula>
      <formula>0.01</formula>
    </cfRule>
    <cfRule type="cellIs" dxfId="89" priority="993" operator="equal">
      <formula>"Pendiente"</formula>
    </cfRule>
    <cfRule type="cellIs" dxfId="88" priority="992" operator="between">
      <formula>0.0001</formula>
      <formula>1</formula>
    </cfRule>
    <cfRule type="cellIs" dxfId="87" priority="991" operator="equal">
      <formula>1</formula>
    </cfRule>
    <cfRule type="cellIs" dxfId="86" priority="990" operator="between">
      <formula>0</formula>
      <formula>0.01</formula>
    </cfRule>
  </conditionalFormatting>
  <conditionalFormatting sqref="GG7:GG9">
    <cfRule type="cellIs" dxfId="85" priority="300" operator="equal">
      <formula>"Pendiente"</formula>
    </cfRule>
  </conditionalFormatting>
  <conditionalFormatting sqref="GI7:GI9">
    <cfRule type="cellIs" dxfId="84" priority="296" operator="equal">
      <formula>"Pendiente"</formula>
    </cfRule>
  </conditionalFormatting>
  <conditionalFormatting sqref="GI11 GM11">
    <cfRule type="cellIs" dxfId="83" priority="479" operator="between">
      <formula>0.0001</formula>
      <formula>1</formula>
    </cfRule>
    <cfRule type="cellIs" dxfId="82" priority="478" operator="equal">
      <formula>1</formula>
    </cfRule>
    <cfRule type="cellIs" dxfId="81" priority="477" operator="between">
      <formula>0</formula>
      <formula>0.01</formula>
    </cfRule>
  </conditionalFormatting>
  <conditionalFormatting sqref="GI11">
    <cfRule type="cellIs" dxfId="80" priority="433" operator="between">
      <formula>0.0001</formula>
      <formula>1</formula>
    </cfRule>
    <cfRule type="cellIs" dxfId="79" priority="432" operator="equal">
      <formula>1</formula>
    </cfRule>
    <cfRule type="cellIs" dxfId="78" priority="427" operator="between">
      <formula>0</formula>
      <formula>0.01</formula>
    </cfRule>
    <cfRule type="cellIs" dxfId="77" priority="428" operator="equal">
      <formula>1</formula>
    </cfRule>
    <cfRule type="cellIs" dxfId="76" priority="429" operator="between">
      <formula>0.0001</formula>
      <formula>1</formula>
    </cfRule>
    <cfRule type="cellIs" dxfId="75" priority="430" operator="equal">
      <formula>"Pendiente"</formula>
    </cfRule>
    <cfRule type="cellIs" dxfId="74" priority="431" operator="between">
      <formula>0</formula>
      <formula>0.01</formula>
    </cfRule>
  </conditionalFormatting>
  <conditionalFormatting sqref="GK7:GK9">
    <cfRule type="cellIs" dxfId="73" priority="317" operator="equal">
      <formula>"Pendiente"</formula>
    </cfRule>
  </conditionalFormatting>
  <conditionalFormatting sqref="GM7:GM9">
    <cfRule type="cellIs" dxfId="72" priority="320" operator="equal">
      <formula>"Pendiente"</formula>
    </cfRule>
  </conditionalFormatting>
  <conditionalFormatting sqref="GM11">
    <cfRule type="cellIs" dxfId="71" priority="422" operator="equal">
      <formula>"Pendiente"</formula>
    </cfRule>
    <cfRule type="cellIs" dxfId="70" priority="421" operator="between">
      <formula>0.0001</formula>
      <formula>1</formula>
    </cfRule>
    <cfRule type="cellIs" dxfId="69" priority="420" operator="equal">
      <formula>1</formula>
    </cfRule>
    <cfRule type="cellIs" dxfId="68" priority="419" operator="between">
      <formula>0</formula>
      <formula>0.01</formula>
    </cfRule>
    <cfRule type="cellIs" dxfId="67" priority="424" operator="equal">
      <formula>1</formula>
    </cfRule>
    <cfRule type="cellIs" dxfId="66" priority="423" operator="between">
      <formula>0</formula>
      <formula>0.01</formula>
    </cfRule>
    <cfRule type="cellIs" dxfId="65" priority="425" operator="between">
      <formula>0.0001</formula>
      <formula>1</formula>
    </cfRule>
  </conditionalFormatting>
  <conditionalFormatting sqref="GO7:GO9">
    <cfRule type="cellIs" dxfId="64" priority="9" operator="equal">
      <formula>"Pendiente"</formula>
    </cfRule>
  </conditionalFormatting>
  <conditionalFormatting sqref="GQ7:GQ9">
    <cfRule type="cellIs" dxfId="63" priority="8" operator="equal">
      <formula>"Pendiente"</formula>
    </cfRule>
  </conditionalFormatting>
  <conditionalFormatting sqref="GQ11 GU11">
    <cfRule type="cellIs" dxfId="62" priority="95" operator="between">
      <formula>0.0001</formula>
      <formula>1</formula>
    </cfRule>
    <cfRule type="cellIs" dxfId="61" priority="94" operator="equal">
      <formula>1</formula>
    </cfRule>
    <cfRule type="cellIs" dxfId="60" priority="93" operator="between">
      <formula>0</formula>
      <formula>0.01</formula>
    </cfRule>
  </conditionalFormatting>
  <conditionalFormatting sqref="GQ11">
    <cfRule type="cellIs" dxfId="59" priority="92" operator="between">
      <formula>0.0001</formula>
      <formula>1</formula>
    </cfRule>
    <cfRule type="cellIs" dxfId="58" priority="91" operator="equal">
      <formula>1</formula>
    </cfRule>
    <cfRule type="cellIs" dxfId="57" priority="90" operator="between">
      <formula>0</formula>
      <formula>0.01</formula>
    </cfRule>
    <cfRule type="cellIs" dxfId="56" priority="89" operator="equal">
      <formula>"Pendiente"</formula>
    </cfRule>
    <cfRule type="cellIs" dxfId="55" priority="88" operator="between">
      <formula>0.0001</formula>
      <formula>1</formula>
    </cfRule>
    <cfRule type="cellIs" dxfId="54" priority="87" operator="equal">
      <formula>1</formula>
    </cfRule>
    <cfRule type="cellIs" dxfId="53" priority="86" operator="between">
      <formula>0</formula>
      <formula>0.01</formula>
    </cfRule>
  </conditionalFormatting>
  <conditionalFormatting sqref="GS7:GS9">
    <cfRule type="cellIs" dxfId="52" priority="53" operator="equal">
      <formula>"Pendiente"</formula>
    </cfRule>
  </conditionalFormatting>
  <conditionalFormatting sqref="GU7:GU9">
    <cfRule type="cellIs" dxfId="51" priority="54" operator="equal">
      <formula>"Pendiente"</formula>
    </cfRule>
  </conditionalFormatting>
  <conditionalFormatting sqref="GU11">
    <cfRule type="cellIs" dxfId="50" priority="85" operator="between">
      <formula>0.0001</formula>
      <formula>1</formula>
    </cfRule>
    <cfRule type="cellIs" dxfId="49" priority="84" operator="equal">
      <formula>1</formula>
    </cfRule>
    <cfRule type="cellIs" dxfId="48" priority="83" operator="between">
      <formula>0</formula>
      <formula>0.01</formula>
    </cfRule>
    <cfRule type="cellIs" dxfId="47" priority="82" operator="equal">
      <formula>"Pendiente"</formula>
    </cfRule>
    <cfRule type="cellIs" dxfId="46" priority="81" operator="between">
      <formula>0.0001</formula>
      <formula>1</formula>
    </cfRule>
    <cfRule type="cellIs" dxfId="45" priority="80" operator="equal">
      <formula>1</formula>
    </cfRule>
    <cfRule type="cellIs" dxfId="44" priority="79" operator="between">
      <formula>0</formula>
      <formula>0.01</formula>
    </cfRule>
  </conditionalFormatting>
  <conditionalFormatting sqref="GW7:GW9">
    <cfRule type="cellIs" dxfId="43" priority="57" operator="equal">
      <formula>"Pendiente"</formula>
    </cfRule>
  </conditionalFormatting>
  <conditionalFormatting sqref="GY7:GY9">
    <cfRule type="cellIs" dxfId="42" priority="56" operator="equal">
      <formula>"Pendiente"</formula>
    </cfRule>
  </conditionalFormatting>
  <conditionalFormatting sqref="GY11 HC11">
    <cfRule type="cellIs" dxfId="41" priority="76" operator="between">
      <formula>0.0001</formula>
      <formula>1</formula>
    </cfRule>
    <cfRule type="cellIs" dxfId="40" priority="75" operator="equal">
      <formula>1</formula>
    </cfRule>
    <cfRule type="cellIs" dxfId="39" priority="74" operator="between">
      <formula>0</formula>
      <formula>0.01</formula>
    </cfRule>
  </conditionalFormatting>
  <conditionalFormatting sqref="GY11">
    <cfRule type="cellIs" dxfId="38" priority="73" operator="between">
      <formula>0.0001</formula>
      <formula>1</formula>
    </cfRule>
    <cfRule type="cellIs" dxfId="37" priority="72" operator="equal">
      <formula>1</formula>
    </cfRule>
    <cfRule type="cellIs" dxfId="36" priority="71" operator="between">
      <formula>0</formula>
      <formula>0.01</formula>
    </cfRule>
    <cfRule type="cellIs" dxfId="35" priority="70" operator="equal">
      <formula>"Pendiente"</formula>
    </cfRule>
    <cfRule type="cellIs" dxfId="34" priority="69" operator="between">
      <formula>0.0001</formula>
      <formula>1</formula>
    </cfRule>
    <cfRule type="cellIs" dxfId="33" priority="68" operator="equal">
      <formula>1</formula>
    </cfRule>
    <cfRule type="cellIs" dxfId="32" priority="67" operator="between">
      <formula>0</formula>
      <formula>0.01</formula>
    </cfRule>
  </conditionalFormatting>
  <conditionalFormatting sqref="HA7:HA9">
    <cfRule type="cellIs" dxfId="31" priority="58" operator="equal">
      <formula>"Pendiente"</formula>
    </cfRule>
  </conditionalFormatting>
  <conditionalFormatting sqref="HC7:HC9">
    <cfRule type="cellIs" dxfId="30" priority="59" operator="equal">
      <formula>"Pendiente"</formula>
    </cfRule>
  </conditionalFormatting>
  <conditionalFormatting sqref="HC11">
    <cfRule type="cellIs" dxfId="29" priority="62" operator="between">
      <formula>0.0001</formula>
      <formula>1</formula>
    </cfRule>
    <cfRule type="cellIs" dxfId="28" priority="61" operator="equal">
      <formula>1</formula>
    </cfRule>
    <cfRule type="cellIs" dxfId="27" priority="60" operator="between">
      <formula>0</formula>
      <formula>0.01</formula>
    </cfRule>
    <cfRule type="cellIs" dxfId="26" priority="63" operator="equal">
      <formula>"Pendiente"</formula>
    </cfRule>
    <cfRule type="cellIs" dxfId="25" priority="66" operator="between">
      <formula>0.0001</formula>
      <formula>1</formula>
    </cfRule>
    <cfRule type="cellIs" dxfId="24" priority="65" operator="equal">
      <formula>1</formula>
    </cfRule>
    <cfRule type="cellIs" dxfId="23" priority="64" operator="between">
      <formula>0</formula>
      <formula>0.01</formula>
    </cfRule>
  </conditionalFormatting>
  <conditionalFormatting sqref="HE7:HE9">
    <cfRule type="cellIs" dxfId="22" priority="6" operator="equal">
      <formula>"Pendiente"</formula>
    </cfRule>
  </conditionalFormatting>
  <conditionalFormatting sqref="HG7:HG9">
    <cfRule type="cellIs" dxfId="21" priority="5" operator="equal">
      <formula>"Pendiente"</formula>
    </cfRule>
  </conditionalFormatting>
  <conditionalFormatting sqref="HG11 HK11">
    <cfRule type="cellIs" dxfId="20" priority="52" operator="between">
      <formula>0.0001</formula>
      <formula>1</formula>
    </cfRule>
    <cfRule type="cellIs" dxfId="19" priority="51" operator="equal">
      <formula>1</formula>
    </cfRule>
    <cfRule type="cellIs" dxfId="18" priority="50" operator="between">
      <formula>0</formula>
      <formula>0.01</formula>
    </cfRule>
  </conditionalFormatting>
  <conditionalFormatting sqref="HG11">
    <cfRule type="cellIs" dxfId="17" priority="49" operator="between">
      <formula>0.0001</formula>
      <formula>1</formula>
    </cfRule>
    <cfRule type="cellIs" dxfId="16" priority="48" operator="equal">
      <formula>1</formula>
    </cfRule>
    <cfRule type="cellIs" dxfId="15" priority="47" operator="between">
      <formula>0</formula>
      <formula>0.01</formula>
    </cfRule>
    <cfRule type="cellIs" dxfId="14" priority="46" operator="equal">
      <formula>"Pendiente"</formula>
    </cfRule>
    <cfRule type="cellIs" dxfId="13" priority="45" operator="between">
      <formula>0.0001</formula>
      <formula>1</formula>
    </cfRule>
    <cfRule type="cellIs" dxfId="12" priority="44" operator="equal">
      <formula>1</formula>
    </cfRule>
    <cfRule type="cellIs" dxfId="11" priority="43" operator="between">
      <formula>0</formula>
      <formula>0.01</formula>
    </cfRule>
  </conditionalFormatting>
  <conditionalFormatting sqref="HI7:HI9">
    <cfRule type="cellIs" dxfId="10" priority="10" operator="equal">
      <formula>"Pendiente"</formula>
    </cfRule>
  </conditionalFormatting>
  <conditionalFormatting sqref="HK7:HK9">
    <cfRule type="cellIs" dxfId="9" priority="11" operator="equal">
      <formula>"Pendiente"</formula>
    </cfRule>
  </conditionalFormatting>
  <conditionalFormatting sqref="HK11">
    <cfRule type="cellIs" dxfId="8" priority="41" operator="equal">
      <formula>1</formula>
    </cfRule>
    <cfRule type="cellIs" dxfId="7" priority="40" operator="between">
      <formula>0</formula>
      <formula>0.01</formula>
    </cfRule>
    <cfRule type="cellIs" dxfId="6" priority="39" operator="equal">
      <formula>"Pendiente"</formula>
    </cfRule>
    <cfRule type="cellIs" dxfId="5" priority="38" operator="between">
      <formula>0.0001</formula>
      <formula>1</formula>
    </cfRule>
    <cfRule type="cellIs" dxfId="4" priority="37" operator="equal">
      <formula>1</formula>
    </cfRule>
    <cfRule type="cellIs" dxfId="3" priority="42" operator="between">
      <formula>0.0001</formula>
      <formula>1</formula>
    </cfRule>
    <cfRule type="cellIs" dxfId="2" priority="36" operator="between">
      <formula>0</formula>
      <formula>0.01</formula>
    </cfRule>
  </conditionalFormatting>
  <conditionalFormatting sqref="GK7:GK8">
    <cfRule type="cellIs" dxfId="1" priority="1" operator="equal">
      <formula>"Pendiente"</formula>
    </cfRule>
  </conditionalFormatting>
  <conditionalFormatting sqref="GM7:GM8">
    <cfRule type="cellIs" dxfId="0" priority="2" operator="equal">
      <formula>"Pendiente"</formula>
    </cfRule>
  </conditionalFormatting>
  <pageMargins left="0.19685039370078741" right="0.19685039370078741" top="0.19685039370078741" bottom="0.19685039370078741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53"/>
  <sheetViews>
    <sheetView topLeftCell="GE1" workbookViewId="0">
      <selection activeCell="HE4" sqref="HE4"/>
    </sheetView>
  </sheetViews>
  <sheetFormatPr baseColWidth="10" defaultRowHeight="14.5" x14ac:dyDescent="0.35"/>
  <cols>
    <col min="3" max="4" width="1.7265625" customWidth="1"/>
    <col min="7" max="8" width="1.7265625" customWidth="1"/>
    <col min="11" max="12" width="1.7265625" customWidth="1"/>
    <col min="15" max="16" width="1.7265625" customWidth="1"/>
    <col min="19" max="20" width="1.7265625" customWidth="1"/>
    <col min="23" max="24" width="1.7265625" customWidth="1"/>
    <col min="27" max="28" width="1.7265625" customWidth="1"/>
    <col min="31" max="32" width="1.7265625" customWidth="1"/>
    <col min="35" max="36" width="1.7265625" customWidth="1"/>
    <col min="39" max="40" width="1.7265625" customWidth="1"/>
    <col min="43" max="44" width="1.7265625" customWidth="1"/>
    <col min="47" max="48" width="1.7265625" customWidth="1"/>
    <col min="51" max="52" width="1.7265625" customWidth="1"/>
    <col min="55" max="56" width="1.7265625" customWidth="1"/>
    <col min="59" max="60" width="1.7265625" customWidth="1"/>
    <col min="63" max="64" width="1.7265625" customWidth="1"/>
    <col min="67" max="68" width="1.7265625" customWidth="1"/>
    <col min="71" max="72" width="1.7265625" customWidth="1"/>
    <col min="75" max="76" width="1.7265625" customWidth="1"/>
    <col min="79" max="80" width="1.7265625" customWidth="1"/>
    <col min="83" max="84" width="1.7265625" customWidth="1"/>
    <col min="87" max="88" width="1.7265625" customWidth="1"/>
    <col min="91" max="92" width="1.7265625" customWidth="1"/>
    <col min="95" max="96" width="1.7265625" customWidth="1"/>
    <col min="99" max="100" width="1.7265625" customWidth="1"/>
    <col min="103" max="104" width="1.7265625" customWidth="1"/>
    <col min="107" max="108" width="1.7265625" customWidth="1"/>
    <col min="111" max="112" width="1.7265625" customWidth="1"/>
    <col min="115" max="116" width="1.7265625" customWidth="1"/>
    <col min="119" max="120" width="1.7265625" customWidth="1"/>
    <col min="123" max="124" width="1.7265625" customWidth="1"/>
    <col min="127" max="128" width="1.7265625" customWidth="1"/>
    <col min="131" max="132" width="1.7265625" customWidth="1"/>
    <col min="135" max="136" width="1.7265625" customWidth="1"/>
    <col min="139" max="140" width="1.7265625" customWidth="1"/>
    <col min="143" max="144" width="1.7265625" customWidth="1"/>
    <col min="147" max="148" width="1.7265625" customWidth="1"/>
    <col min="151" max="152" width="1.7265625" customWidth="1"/>
    <col min="155" max="156" width="1.7265625" customWidth="1"/>
    <col min="159" max="160" width="1.7265625" customWidth="1"/>
    <col min="163" max="164" width="1.7265625" customWidth="1"/>
    <col min="167" max="168" width="1.7265625" customWidth="1"/>
    <col min="171" max="172" width="1.7265625" customWidth="1"/>
    <col min="175" max="176" width="1.7265625" customWidth="1"/>
    <col min="179" max="180" width="1.7265625" customWidth="1"/>
    <col min="183" max="184" width="1.7265625" customWidth="1"/>
    <col min="187" max="188" width="1.7265625" customWidth="1"/>
    <col min="191" max="192" width="1.7265625" customWidth="1"/>
    <col min="195" max="196" width="1.7265625" customWidth="1"/>
    <col min="199" max="200" width="1.7265625" customWidth="1"/>
    <col min="203" max="204" width="1.7265625" customWidth="1"/>
    <col min="207" max="208" width="1.7265625" customWidth="1"/>
    <col min="211" max="212" width="1.7265625" customWidth="1"/>
    <col min="215" max="216" width="1.7265625" customWidth="1"/>
  </cols>
  <sheetData>
    <row r="1" spans="1:216" ht="15.75" customHeight="1" thickBot="1" x14ac:dyDescent="0.4">
      <c r="A1" s="101" t="str">
        <f>"ABRIL 2022"</f>
        <v>ABRIL 2022</v>
      </c>
      <c r="B1" s="102"/>
      <c r="C1" s="102"/>
      <c r="D1" s="102"/>
      <c r="E1" s="102"/>
      <c r="F1" s="103"/>
      <c r="G1" s="60"/>
      <c r="H1" s="60"/>
      <c r="I1" s="101" t="str">
        <f>"MAYO 2022"</f>
        <v>MAYO 2022</v>
      </c>
      <c r="J1" s="102"/>
      <c r="K1" s="102"/>
      <c r="L1" s="102"/>
      <c r="M1" s="102"/>
      <c r="N1" s="103"/>
      <c r="O1" s="60"/>
      <c r="P1" s="60"/>
      <c r="Q1" s="101" t="str">
        <f>"JUNIO 2022"</f>
        <v>JUNIO 2022</v>
      </c>
      <c r="R1" s="102"/>
      <c r="S1" s="102"/>
      <c r="T1" s="102"/>
      <c r="U1" s="102"/>
      <c r="V1" s="103"/>
      <c r="W1" s="60"/>
      <c r="X1" s="60"/>
      <c r="Y1" s="101" t="str">
        <f>"JULIO 2022"</f>
        <v>JULIO 2022</v>
      </c>
      <c r="Z1" s="102"/>
      <c r="AA1" s="102"/>
      <c r="AB1" s="102"/>
      <c r="AC1" s="102"/>
      <c r="AD1" s="103"/>
      <c r="AE1" s="60"/>
      <c r="AF1" s="60"/>
      <c r="AG1" s="101" t="str">
        <f>"AGOSTO 2022"</f>
        <v>AGOSTO 2022</v>
      </c>
      <c r="AH1" s="102"/>
      <c r="AI1" s="102"/>
      <c r="AJ1" s="102"/>
      <c r="AK1" s="102"/>
      <c r="AL1" s="103"/>
      <c r="AM1" s="60"/>
      <c r="AN1" s="60"/>
      <c r="AO1" s="101" t="str">
        <f>"SEPTIEMBRE 2022"</f>
        <v>SEPTIEMBRE 2022</v>
      </c>
      <c r="AP1" s="102"/>
      <c r="AQ1" s="102"/>
      <c r="AR1" s="102"/>
      <c r="AS1" s="102"/>
      <c r="AT1" s="103"/>
      <c r="AU1" s="60"/>
      <c r="AV1" s="60"/>
      <c r="AW1" s="101" t="str">
        <f>"OCTUBRE 2022"</f>
        <v>OCTUBRE 2022</v>
      </c>
      <c r="AX1" s="102"/>
      <c r="AY1" s="102"/>
      <c r="AZ1" s="102"/>
      <c r="BA1" s="102"/>
      <c r="BB1" s="103"/>
      <c r="BC1" s="60"/>
      <c r="BD1" s="60"/>
      <c r="BE1" s="101" t="str">
        <f>"NOVIEMBRE 2022"</f>
        <v>NOVIEMBRE 2022</v>
      </c>
      <c r="BF1" s="102"/>
      <c r="BG1" s="102"/>
      <c r="BH1" s="102"/>
      <c r="BI1" s="102"/>
      <c r="BJ1" s="103"/>
      <c r="BK1" s="60"/>
      <c r="BL1" s="60"/>
      <c r="BM1" s="101" t="str">
        <f>"DICIEMBRE 2022"</f>
        <v>DICIEMBRE 2022</v>
      </c>
      <c r="BN1" s="102"/>
      <c r="BO1" s="102"/>
      <c r="BP1" s="102"/>
      <c r="BQ1" s="102"/>
      <c r="BR1" s="103"/>
      <c r="BS1" s="60"/>
      <c r="BT1" s="60"/>
      <c r="BU1" s="101" t="str">
        <f>"ENERO 2023"</f>
        <v>ENERO 2023</v>
      </c>
      <c r="BV1" s="102"/>
      <c r="BW1" s="102"/>
      <c r="BX1" s="102"/>
      <c r="BY1" s="102"/>
      <c r="BZ1" s="103"/>
      <c r="CA1" s="60"/>
      <c r="CB1" s="60"/>
      <c r="CC1" s="101" t="str">
        <f>"FEBRERO 2023"</f>
        <v>FEBRERO 2023</v>
      </c>
      <c r="CD1" s="102"/>
      <c r="CE1" s="102"/>
      <c r="CF1" s="102"/>
      <c r="CG1" s="102"/>
      <c r="CH1" s="103"/>
      <c r="CI1" s="60"/>
      <c r="CJ1" s="60"/>
      <c r="CK1" s="101" t="str">
        <f>"MARZO 2023"</f>
        <v>MARZO 2023</v>
      </c>
      <c r="CL1" s="102"/>
      <c r="CM1" s="102"/>
      <c r="CN1" s="102"/>
      <c r="CO1" s="102"/>
      <c r="CP1" s="103"/>
      <c r="CQ1" s="60"/>
      <c r="CR1" s="60"/>
      <c r="CS1" s="92" t="str">
        <f>"ABRIL 2023"</f>
        <v>ABRIL 2023</v>
      </c>
      <c r="CT1" s="93"/>
      <c r="CU1" s="93"/>
      <c r="CV1" s="93"/>
      <c r="CW1" s="93"/>
      <c r="CX1" s="93"/>
      <c r="CY1" s="93"/>
      <c r="CZ1" s="94"/>
      <c r="DA1" s="101" t="str">
        <f>"MAYO 2023"</f>
        <v>MAYO 2023</v>
      </c>
      <c r="DB1" s="102"/>
      <c r="DC1" s="102"/>
      <c r="DD1" s="102"/>
      <c r="DE1" s="102"/>
      <c r="DF1" s="102"/>
      <c r="DG1" s="102"/>
      <c r="DH1" s="103"/>
      <c r="DI1" s="92" t="str">
        <f>"JUNIO 2023"</f>
        <v>JUNIO 2023</v>
      </c>
      <c r="DJ1" s="93"/>
      <c r="DK1" s="93"/>
      <c r="DL1" s="93"/>
      <c r="DM1" s="93"/>
      <c r="DN1" s="93"/>
      <c r="DO1" s="93"/>
      <c r="DP1" s="94"/>
      <c r="DQ1" s="101" t="str">
        <f>"JULIO 2023"</f>
        <v>JULIO 2023</v>
      </c>
      <c r="DR1" s="102"/>
      <c r="DS1" s="102"/>
      <c r="DT1" s="102"/>
      <c r="DU1" s="102"/>
      <c r="DV1" s="102"/>
      <c r="DW1" s="102"/>
      <c r="DX1" s="103"/>
      <c r="DY1" s="92" t="str">
        <f>"AGOSTO 2023"</f>
        <v>AGOSTO 2023</v>
      </c>
      <c r="DZ1" s="93"/>
      <c r="EA1" s="93"/>
      <c r="EB1" s="93"/>
      <c r="EC1" s="93"/>
      <c r="ED1" s="93"/>
      <c r="EE1" s="93"/>
      <c r="EF1" s="94"/>
      <c r="EG1" s="101" t="str">
        <f>"SEPTIEMBRE 2023"</f>
        <v>SEPTIEMBRE 2023</v>
      </c>
      <c r="EH1" s="102"/>
      <c r="EI1" s="102"/>
      <c r="EJ1" s="102"/>
      <c r="EK1" s="102"/>
      <c r="EL1" s="102"/>
      <c r="EM1" s="102"/>
      <c r="EN1" s="103"/>
      <c r="EO1" s="92" t="str">
        <f>"OCTUBRE 2023"</f>
        <v>OCTUBRE 2023</v>
      </c>
      <c r="EP1" s="93"/>
      <c r="EQ1" s="93"/>
      <c r="ER1" s="93"/>
      <c r="ES1" s="93"/>
      <c r="ET1" s="93"/>
      <c r="EU1" s="93"/>
      <c r="EV1" s="94"/>
      <c r="EW1" s="101" t="str">
        <f>"NOVIEMBRE 2023"</f>
        <v>NOVIEMBRE 2023</v>
      </c>
      <c r="EX1" s="102"/>
      <c r="EY1" s="102"/>
      <c r="EZ1" s="102"/>
      <c r="FA1" s="102"/>
      <c r="FB1" s="102"/>
      <c r="FC1" s="102"/>
      <c r="FD1" s="103"/>
      <c r="FE1" s="92" t="str">
        <f>"DICIEMBRE 2023"</f>
        <v>DICIEMBRE 2023</v>
      </c>
      <c r="FF1" s="93"/>
      <c r="FG1" s="93"/>
      <c r="FH1" s="93"/>
      <c r="FI1" s="93"/>
      <c r="FJ1" s="93"/>
      <c r="FK1" s="93"/>
      <c r="FL1" s="94"/>
      <c r="FM1" s="101" t="str">
        <f>"ENERO 2024"</f>
        <v>ENERO 2024</v>
      </c>
      <c r="FN1" s="102"/>
      <c r="FO1" s="102"/>
      <c r="FP1" s="102"/>
      <c r="FQ1" s="102"/>
      <c r="FR1" s="102"/>
      <c r="FS1" s="102"/>
      <c r="FT1" s="103"/>
      <c r="FU1" s="92" t="str">
        <f>"FEBRERO 2024"</f>
        <v>FEBRERO 2024</v>
      </c>
      <c r="FV1" s="93"/>
      <c r="FW1" s="93"/>
      <c r="FX1" s="93"/>
      <c r="FY1" s="93"/>
      <c r="FZ1" s="93"/>
      <c r="GA1" s="93"/>
      <c r="GB1" s="94"/>
      <c r="GC1" s="101" t="str">
        <f>"MARZO 2024"</f>
        <v>MARZO 2024</v>
      </c>
      <c r="GD1" s="102"/>
      <c r="GE1" s="102"/>
      <c r="GF1" s="102"/>
      <c r="GG1" s="102"/>
      <c r="GH1" s="102"/>
      <c r="GI1" s="102"/>
      <c r="GJ1" s="103"/>
      <c r="GK1" s="92" t="str">
        <f>"ABRIL 2024"</f>
        <v>ABRIL 2024</v>
      </c>
      <c r="GL1" s="93"/>
      <c r="GM1" s="93"/>
      <c r="GN1" s="93"/>
      <c r="GO1" s="93"/>
      <c r="GP1" s="93"/>
      <c r="GQ1" s="93"/>
      <c r="GR1" s="94"/>
      <c r="GS1" s="101" t="str">
        <f>"MAYO 2024"</f>
        <v>MAYO 2024</v>
      </c>
      <c r="GT1" s="102"/>
      <c r="GU1" s="102"/>
      <c r="GV1" s="102"/>
      <c r="GW1" s="102"/>
      <c r="GX1" s="102"/>
      <c r="GY1" s="102"/>
      <c r="GZ1" s="103"/>
      <c r="HA1" s="92" t="str">
        <f>"JUNIO 2024"</f>
        <v>JUNIO 2024</v>
      </c>
      <c r="HB1" s="93"/>
      <c r="HC1" s="93"/>
      <c r="HD1" s="93"/>
      <c r="HE1" s="93"/>
      <c r="HF1" s="93"/>
      <c r="HG1" s="93"/>
      <c r="HH1" s="94"/>
    </row>
    <row r="2" spans="1:216" ht="15.75" customHeight="1" thickBot="1" x14ac:dyDescent="0.4">
      <c r="A2" s="95" t="s">
        <v>0</v>
      </c>
      <c r="B2" s="96"/>
      <c r="C2" s="61"/>
      <c r="D2" s="61"/>
      <c r="E2" s="98" t="s">
        <v>1</v>
      </c>
      <c r="F2" s="100"/>
      <c r="G2" s="61"/>
      <c r="H2" s="61"/>
      <c r="I2" s="95" t="s">
        <v>0</v>
      </c>
      <c r="J2" s="96"/>
      <c r="K2" s="61"/>
      <c r="L2" s="61"/>
      <c r="M2" s="98" t="s">
        <v>1</v>
      </c>
      <c r="N2" s="100"/>
      <c r="O2" s="61"/>
      <c r="P2" s="61"/>
      <c r="Q2" s="95" t="s">
        <v>0</v>
      </c>
      <c r="R2" s="96"/>
      <c r="S2" s="61"/>
      <c r="T2" s="61"/>
      <c r="U2" s="98" t="s">
        <v>1</v>
      </c>
      <c r="V2" s="100"/>
      <c r="W2" s="61"/>
      <c r="X2" s="61"/>
      <c r="Y2" s="95" t="s">
        <v>0</v>
      </c>
      <c r="Z2" s="96"/>
      <c r="AA2" s="61"/>
      <c r="AB2" s="61"/>
      <c r="AC2" s="98" t="s">
        <v>1</v>
      </c>
      <c r="AD2" s="100"/>
      <c r="AE2" s="61"/>
      <c r="AF2" s="61"/>
      <c r="AG2" s="95" t="s">
        <v>0</v>
      </c>
      <c r="AH2" s="96"/>
      <c r="AI2" s="61"/>
      <c r="AJ2" s="61"/>
      <c r="AK2" s="98" t="s">
        <v>1</v>
      </c>
      <c r="AL2" s="100"/>
      <c r="AM2" s="61"/>
      <c r="AN2" s="61"/>
      <c r="AO2" s="95" t="s">
        <v>0</v>
      </c>
      <c r="AP2" s="96"/>
      <c r="AQ2" s="61"/>
      <c r="AR2" s="61"/>
      <c r="AS2" s="98" t="s">
        <v>1</v>
      </c>
      <c r="AT2" s="100"/>
      <c r="AU2" s="61"/>
      <c r="AV2" s="61"/>
      <c r="AW2" s="95" t="s">
        <v>0</v>
      </c>
      <c r="AX2" s="96"/>
      <c r="AY2" s="61"/>
      <c r="AZ2" s="61"/>
      <c r="BA2" s="98" t="s">
        <v>1</v>
      </c>
      <c r="BB2" s="100"/>
      <c r="BC2" s="61"/>
      <c r="BD2" s="61"/>
      <c r="BE2" s="95" t="s">
        <v>0</v>
      </c>
      <c r="BF2" s="96"/>
      <c r="BG2" s="61"/>
      <c r="BH2" s="61"/>
      <c r="BI2" s="98" t="s">
        <v>1</v>
      </c>
      <c r="BJ2" s="100"/>
      <c r="BK2" s="61"/>
      <c r="BL2" s="61"/>
      <c r="BM2" s="95" t="s">
        <v>0</v>
      </c>
      <c r="BN2" s="96"/>
      <c r="BO2" s="61"/>
      <c r="BP2" s="61"/>
      <c r="BQ2" s="98" t="s">
        <v>1</v>
      </c>
      <c r="BR2" s="100"/>
      <c r="BS2" s="61"/>
      <c r="BT2" s="61"/>
      <c r="BU2" s="95" t="s">
        <v>0</v>
      </c>
      <c r="BV2" s="96"/>
      <c r="BW2" s="61"/>
      <c r="BX2" s="61"/>
      <c r="BY2" s="98" t="s">
        <v>1</v>
      </c>
      <c r="BZ2" s="100"/>
      <c r="CA2" s="61"/>
      <c r="CB2" s="61"/>
      <c r="CC2" s="95" t="s">
        <v>0</v>
      </c>
      <c r="CD2" s="96"/>
      <c r="CE2" s="61"/>
      <c r="CF2" s="61"/>
      <c r="CG2" s="98" t="s">
        <v>1</v>
      </c>
      <c r="CH2" s="100"/>
      <c r="CI2" s="61"/>
      <c r="CJ2" s="61"/>
      <c r="CK2" s="95" t="s">
        <v>0</v>
      </c>
      <c r="CL2" s="96"/>
      <c r="CM2" s="61"/>
      <c r="CN2" s="61"/>
      <c r="CO2" s="98" t="s">
        <v>1</v>
      </c>
      <c r="CP2" s="100"/>
      <c r="CQ2" s="61"/>
      <c r="CR2" s="61"/>
      <c r="CS2" s="95" t="s">
        <v>0</v>
      </c>
      <c r="CT2" s="96"/>
      <c r="CU2" s="61"/>
      <c r="CV2" s="61"/>
      <c r="CW2" s="98" t="s">
        <v>1</v>
      </c>
      <c r="CX2" s="100"/>
      <c r="CY2" s="61"/>
      <c r="CZ2" s="61"/>
      <c r="DA2" s="95" t="s">
        <v>0</v>
      </c>
      <c r="DB2" s="96"/>
      <c r="DC2" s="61"/>
      <c r="DD2" s="61"/>
      <c r="DE2" s="98" t="s">
        <v>1</v>
      </c>
      <c r="DF2" s="100"/>
      <c r="DG2" s="61"/>
      <c r="DH2" s="61"/>
      <c r="DI2" s="95" t="s">
        <v>0</v>
      </c>
      <c r="DJ2" s="96"/>
      <c r="DK2" s="61"/>
      <c r="DL2" s="61"/>
      <c r="DM2" s="98" t="s">
        <v>1</v>
      </c>
      <c r="DN2" s="100"/>
      <c r="DO2" s="61"/>
      <c r="DP2" s="61"/>
      <c r="DQ2" s="95" t="s">
        <v>0</v>
      </c>
      <c r="DR2" s="96"/>
      <c r="DS2" s="61"/>
      <c r="DT2" s="61"/>
      <c r="DU2" s="98" t="s">
        <v>1</v>
      </c>
      <c r="DV2" s="100"/>
      <c r="DW2" s="61"/>
      <c r="DX2" s="61"/>
      <c r="DY2" s="95" t="s">
        <v>0</v>
      </c>
      <c r="DZ2" s="96"/>
      <c r="EA2" s="61"/>
      <c r="EB2" s="61"/>
      <c r="EC2" s="98" t="s">
        <v>1</v>
      </c>
      <c r="ED2" s="100"/>
      <c r="EE2" s="61"/>
      <c r="EF2" s="61"/>
      <c r="EG2" s="95" t="s">
        <v>0</v>
      </c>
      <c r="EH2" s="96"/>
      <c r="EI2" s="61"/>
      <c r="EJ2" s="61"/>
      <c r="EK2" s="98" t="s">
        <v>1</v>
      </c>
      <c r="EL2" s="100"/>
      <c r="EM2" s="61"/>
      <c r="EN2" s="61"/>
      <c r="EO2" s="95" t="s">
        <v>0</v>
      </c>
      <c r="EP2" s="96"/>
      <c r="EQ2" s="61"/>
      <c r="ER2" s="61"/>
      <c r="ES2" s="98" t="s">
        <v>1</v>
      </c>
      <c r="ET2" s="100"/>
      <c r="EU2" s="61"/>
      <c r="EV2" s="61"/>
      <c r="EW2" s="95" t="s">
        <v>0</v>
      </c>
      <c r="EX2" s="96"/>
      <c r="EY2" s="61"/>
      <c r="EZ2" s="61"/>
      <c r="FA2" s="98" t="s">
        <v>1</v>
      </c>
      <c r="FB2" s="100"/>
      <c r="FC2" s="61"/>
      <c r="FD2" s="61"/>
      <c r="FE2" s="95" t="s">
        <v>0</v>
      </c>
      <c r="FF2" s="96"/>
      <c r="FG2" s="61"/>
      <c r="FH2" s="61"/>
      <c r="FI2" s="98" t="s">
        <v>1</v>
      </c>
      <c r="FJ2" s="100"/>
      <c r="FK2" s="61"/>
      <c r="FL2" s="61"/>
      <c r="FM2" s="95" t="s">
        <v>0</v>
      </c>
      <c r="FN2" s="96"/>
      <c r="FO2" s="61"/>
      <c r="FP2" s="61"/>
      <c r="FQ2" s="98" t="s">
        <v>1</v>
      </c>
      <c r="FR2" s="100"/>
      <c r="FS2" s="61"/>
      <c r="FT2" s="61"/>
      <c r="FU2" s="95" t="s">
        <v>0</v>
      </c>
      <c r="FV2" s="96"/>
      <c r="FW2" s="61"/>
      <c r="FX2" s="61"/>
      <c r="FY2" s="98" t="s">
        <v>1</v>
      </c>
      <c r="FZ2" s="100"/>
      <c r="GA2" s="61"/>
      <c r="GB2" s="61"/>
      <c r="GC2" s="127" t="s">
        <v>0</v>
      </c>
      <c r="GD2" s="128"/>
      <c r="GE2" s="61"/>
      <c r="GF2" s="61"/>
      <c r="GG2" s="104" t="s">
        <v>1</v>
      </c>
      <c r="GH2" s="106"/>
      <c r="GI2" s="61"/>
      <c r="GJ2" s="61"/>
      <c r="GK2" s="95" t="s">
        <v>0</v>
      </c>
      <c r="GL2" s="96"/>
      <c r="GM2" s="61"/>
      <c r="GN2" s="61"/>
      <c r="GO2" s="98" t="s">
        <v>1</v>
      </c>
      <c r="GP2" s="100"/>
      <c r="GQ2" s="61"/>
      <c r="GR2" s="61"/>
      <c r="GS2" s="95" t="s">
        <v>0</v>
      </c>
      <c r="GT2" s="96"/>
      <c r="GU2" s="61"/>
      <c r="GV2" s="61"/>
      <c r="GW2" s="98" t="s">
        <v>1</v>
      </c>
      <c r="GX2" s="100"/>
      <c r="GY2" s="61"/>
      <c r="GZ2" s="61"/>
      <c r="HA2" s="95" t="s">
        <v>0</v>
      </c>
      <c r="HB2" s="96"/>
      <c r="HC2" s="61"/>
      <c r="HD2" s="61"/>
      <c r="HE2" s="98" t="s">
        <v>1</v>
      </c>
      <c r="HF2" s="100"/>
      <c r="HG2" s="61"/>
      <c r="HH2" s="61"/>
    </row>
    <row r="3" spans="1:216" ht="26.5" thickBot="1" x14ac:dyDescent="0.4">
      <c r="A3" s="44" t="s">
        <v>16</v>
      </c>
      <c r="B3" s="56" t="s">
        <v>17</v>
      </c>
      <c r="C3" s="62"/>
      <c r="D3" s="62"/>
      <c r="E3" s="44" t="s">
        <v>16</v>
      </c>
      <c r="F3" s="56" t="s">
        <v>17</v>
      </c>
      <c r="G3" s="62"/>
      <c r="H3" s="62"/>
      <c r="I3" s="44" t="s">
        <v>16</v>
      </c>
      <c r="J3" s="56" t="s">
        <v>17</v>
      </c>
      <c r="K3" s="62"/>
      <c r="L3" s="62"/>
      <c r="M3" s="44" t="s">
        <v>16</v>
      </c>
      <c r="N3" s="56" t="s">
        <v>17</v>
      </c>
      <c r="O3" s="62"/>
      <c r="P3" s="62"/>
      <c r="Q3" s="44" t="s">
        <v>16</v>
      </c>
      <c r="R3" s="56" t="s">
        <v>17</v>
      </c>
      <c r="S3" s="62"/>
      <c r="T3" s="62"/>
      <c r="U3" s="44" t="s">
        <v>16</v>
      </c>
      <c r="V3" s="56" t="s">
        <v>17</v>
      </c>
      <c r="W3" s="62"/>
      <c r="X3" s="62"/>
      <c r="Y3" s="44" t="s">
        <v>16</v>
      </c>
      <c r="Z3" s="56" t="s">
        <v>17</v>
      </c>
      <c r="AA3" s="62"/>
      <c r="AB3" s="62"/>
      <c r="AC3" s="44" t="s">
        <v>16</v>
      </c>
      <c r="AD3" s="56" t="s">
        <v>17</v>
      </c>
      <c r="AE3" s="62"/>
      <c r="AF3" s="62"/>
      <c r="AG3" s="44" t="s">
        <v>16</v>
      </c>
      <c r="AH3" s="56" t="s">
        <v>17</v>
      </c>
      <c r="AI3" s="62"/>
      <c r="AJ3" s="62"/>
      <c r="AK3" s="44" t="s">
        <v>16</v>
      </c>
      <c r="AL3" s="56" t="s">
        <v>17</v>
      </c>
      <c r="AM3" s="62"/>
      <c r="AN3" s="62"/>
      <c r="AO3" s="44" t="s">
        <v>16</v>
      </c>
      <c r="AP3" s="56" t="s">
        <v>17</v>
      </c>
      <c r="AQ3" s="62"/>
      <c r="AR3" s="62"/>
      <c r="AS3" s="44" t="s">
        <v>16</v>
      </c>
      <c r="AT3" s="56" t="s">
        <v>17</v>
      </c>
      <c r="AU3" s="62"/>
      <c r="AV3" s="62"/>
      <c r="AW3" s="44" t="s">
        <v>16</v>
      </c>
      <c r="AX3" s="56" t="s">
        <v>17</v>
      </c>
      <c r="AY3" s="62"/>
      <c r="AZ3" s="62"/>
      <c r="BA3" s="44" t="s">
        <v>16</v>
      </c>
      <c r="BB3" s="56" t="s">
        <v>17</v>
      </c>
      <c r="BC3" s="62"/>
      <c r="BD3" s="62"/>
      <c r="BE3" s="44" t="s">
        <v>16</v>
      </c>
      <c r="BF3" s="56" t="s">
        <v>17</v>
      </c>
      <c r="BG3" s="62"/>
      <c r="BH3" s="62"/>
      <c r="BI3" s="44" t="s">
        <v>16</v>
      </c>
      <c r="BJ3" s="56" t="s">
        <v>17</v>
      </c>
      <c r="BK3" s="62"/>
      <c r="BL3" s="62"/>
      <c r="BM3" s="44" t="s">
        <v>16</v>
      </c>
      <c r="BN3" s="56" t="s">
        <v>17</v>
      </c>
      <c r="BO3" s="62"/>
      <c r="BP3" s="62"/>
      <c r="BQ3" s="44" t="s">
        <v>16</v>
      </c>
      <c r="BR3" s="56" t="s">
        <v>17</v>
      </c>
      <c r="BS3" s="62"/>
      <c r="BT3" s="62"/>
      <c r="BU3" s="44" t="s">
        <v>16</v>
      </c>
      <c r="BV3" s="56" t="s">
        <v>17</v>
      </c>
      <c r="BW3" s="62"/>
      <c r="BX3" s="62"/>
      <c r="BY3" s="44" t="s">
        <v>16</v>
      </c>
      <c r="BZ3" s="56" t="s">
        <v>17</v>
      </c>
      <c r="CA3" s="62"/>
      <c r="CB3" s="62"/>
      <c r="CC3" s="44" t="s">
        <v>16</v>
      </c>
      <c r="CD3" s="56" t="s">
        <v>17</v>
      </c>
      <c r="CE3" s="62"/>
      <c r="CF3" s="62"/>
      <c r="CG3" s="44" t="s">
        <v>16</v>
      </c>
      <c r="CH3" s="56" t="s">
        <v>17</v>
      </c>
      <c r="CI3" s="62"/>
      <c r="CJ3" s="62"/>
      <c r="CK3" s="44" t="s">
        <v>16</v>
      </c>
      <c r="CL3" s="56" t="s">
        <v>17</v>
      </c>
      <c r="CM3" s="62"/>
      <c r="CN3" s="62"/>
      <c r="CO3" s="44" t="s">
        <v>16</v>
      </c>
      <c r="CP3" s="56" t="s">
        <v>17</v>
      </c>
      <c r="CQ3" s="62"/>
      <c r="CR3" s="62"/>
      <c r="CS3" s="44" t="s">
        <v>16</v>
      </c>
      <c r="CT3" s="56" t="s">
        <v>17</v>
      </c>
      <c r="CU3" s="62"/>
      <c r="CV3" s="62"/>
      <c r="CW3" s="44" t="s">
        <v>16</v>
      </c>
      <c r="CX3" s="56" t="s">
        <v>17</v>
      </c>
      <c r="CY3" s="62"/>
      <c r="CZ3" s="62"/>
      <c r="DA3" s="44" t="s">
        <v>16</v>
      </c>
      <c r="DB3" s="56" t="s">
        <v>17</v>
      </c>
      <c r="DC3" s="62"/>
      <c r="DD3" s="62"/>
      <c r="DE3" s="44" t="s">
        <v>16</v>
      </c>
      <c r="DF3" s="56" t="s">
        <v>17</v>
      </c>
      <c r="DG3" s="62"/>
      <c r="DH3" s="62"/>
      <c r="DI3" s="44" t="s">
        <v>16</v>
      </c>
      <c r="DJ3" s="56" t="s">
        <v>17</v>
      </c>
      <c r="DK3" s="62"/>
      <c r="DL3" s="62"/>
      <c r="DM3" s="44" t="s">
        <v>16</v>
      </c>
      <c r="DN3" s="56" t="s">
        <v>17</v>
      </c>
      <c r="DO3" s="62"/>
      <c r="DP3" s="62"/>
      <c r="DQ3" s="44" t="s">
        <v>16</v>
      </c>
      <c r="DR3" s="56" t="s">
        <v>17</v>
      </c>
      <c r="DS3" s="62"/>
      <c r="DT3" s="62"/>
      <c r="DU3" s="44" t="s">
        <v>16</v>
      </c>
      <c r="DV3" s="56" t="s">
        <v>17</v>
      </c>
      <c r="DW3" s="62"/>
      <c r="DX3" s="62"/>
      <c r="DY3" s="44" t="s">
        <v>16</v>
      </c>
      <c r="DZ3" s="56" t="s">
        <v>17</v>
      </c>
      <c r="EA3" s="62"/>
      <c r="EB3" s="62"/>
      <c r="EC3" s="44" t="s">
        <v>16</v>
      </c>
      <c r="ED3" s="56" t="s">
        <v>17</v>
      </c>
      <c r="EE3" s="62"/>
      <c r="EF3" s="62"/>
      <c r="EG3" s="44" t="s">
        <v>16</v>
      </c>
      <c r="EH3" s="56" t="s">
        <v>17</v>
      </c>
      <c r="EI3" s="62"/>
      <c r="EJ3" s="62"/>
      <c r="EK3" s="44" t="s">
        <v>16</v>
      </c>
      <c r="EL3" s="56" t="s">
        <v>17</v>
      </c>
      <c r="EM3" s="62"/>
      <c r="EN3" s="62"/>
      <c r="EO3" s="44" t="s">
        <v>16</v>
      </c>
      <c r="EP3" s="56" t="s">
        <v>17</v>
      </c>
      <c r="EQ3" s="62"/>
      <c r="ER3" s="62"/>
      <c r="ES3" s="44" t="s">
        <v>16</v>
      </c>
      <c r="ET3" s="56" t="s">
        <v>17</v>
      </c>
      <c r="EU3" s="62"/>
      <c r="EV3" s="62"/>
      <c r="EW3" s="44" t="s">
        <v>16</v>
      </c>
      <c r="EX3" s="56" t="s">
        <v>17</v>
      </c>
      <c r="EY3" s="62"/>
      <c r="EZ3" s="62"/>
      <c r="FA3" s="44" t="s">
        <v>16</v>
      </c>
      <c r="FB3" s="56" t="s">
        <v>17</v>
      </c>
      <c r="FC3" s="62"/>
      <c r="FD3" s="62"/>
      <c r="FE3" s="44" t="s">
        <v>16</v>
      </c>
      <c r="FF3" s="56" t="s">
        <v>17</v>
      </c>
      <c r="FG3" s="62"/>
      <c r="FH3" s="62"/>
      <c r="FI3" s="44" t="s">
        <v>16</v>
      </c>
      <c r="FJ3" s="56" t="s">
        <v>17</v>
      </c>
      <c r="FK3" s="62"/>
      <c r="FL3" s="62"/>
      <c r="FM3" s="44" t="s">
        <v>16</v>
      </c>
      <c r="FN3" s="56" t="s">
        <v>17</v>
      </c>
      <c r="FO3" s="62"/>
      <c r="FP3" s="62"/>
      <c r="FQ3" s="44" t="s">
        <v>16</v>
      </c>
      <c r="FR3" s="56" t="s">
        <v>17</v>
      </c>
      <c r="FS3" s="62"/>
      <c r="FT3" s="62"/>
      <c r="FU3" s="44" t="s">
        <v>16</v>
      </c>
      <c r="FV3" s="56" t="s">
        <v>17</v>
      </c>
      <c r="FW3" s="62"/>
      <c r="FX3" s="62"/>
      <c r="FY3" s="44" t="s">
        <v>16</v>
      </c>
      <c r="FZ3" s="56" t="s">
        <v>17</v>
      </c>
      <c r="GA3" s="62"/>
      <c r="GB3" s="62"/>
      <c r="GC3" s="44" t="s">
        <v>16</v>
      </c>
      <c r="GD3" s="56" t="s">
        <v>17</v>
      </c>
      <c r="GE3" s="62"/>
      <c r="GF3" s="62"/>
      <c r="GG3" s="44" t="s">
        <v>16</v>
      </c>
      <c r="GH3" s="56" t="s">
        <v>17</v>
      </c>
      <c r="GI3" s="62"/>
      <c r="GJ3" s="62"/>
      <c r="GK3" s="44" t="s">
        <v>16</v>
      </c>
      <c r="GL3" s="56" t="s">
        <v>17</v>
      </c>
      <c r="GM3" s="62"/>
      <c r="GN3" s="62"/>
      <c r="GO3" s="44" t="s">
        <v>16</v>
      </c>
      <c r="GP3" s="56" t="s">
        <v>17</v>
      </c>
      <c r="GQ3" s="62"/>
      <c r="GR3" s="62"/>
      <c r="GS3" s="44" t="s">
        <v>16</v>
      </c>
      <c r="GT3" s="56" t="s">
        <v>17</v>
      </c>
      <c r="GU3" s="62"/>
      <c r="GV3" s="62"/>
      <c r="GW3" s="44" t="s">
        <v>16</v>
      </c>
      <c r="GX3" s="56" t="s">
        <v>17</v>
      </c>
      <c r="GY3" s="62"/>
      <c r="GZ3" s="62"/>
      <c r="HA3" s="44" t="s">
        <v>16</v>
      </c>
      <c r="HB3" s="56" t="s">
        <v>17</v>
      </c>
      <c r="HC3" s="62"/>
      <c r="HD3" s="62"/>
      <c r="HE3" s="44" t="s">
        <v>16</v>
      </c>
      <c r="HF3" s="56" t="s">
        <v>17</v>
      </c>
      <c r="HG3" s="62"/>
      <c r="HH3" s="62"/>
    </row>
    <row r="4" spans="1:216" ht="15" thickBot="1" x14ac:dyDescent="0.4">
      <c r="A4" s="54">
        <v>44669</v>
      </c>
      <c r="B4" s="53">
        <v>44670</v>
      </c>
      <c r="C4" s="63"/>
      <c r="D4" s="63"/>
      <c r="E4" s="53">
        <v>44683</v>
      </c>
      <c r="F4" s="55">
        <v>44684</v>
      </c>
      <c r="G4" s="63"/>
      <c r="H4" s="63"/>
      <c r="I4" s="54">
        <v>44697</v>
      </c>
      <c r="J4" s="53">
        <v>44698</v>
      </c>
      <c r="K4" s="63"/>
      <c r="L4" s="63"/>
      <c r="M4" s="53">
        <v>44713</v>
      </c>
      <c r="N4" s="55">
        <v>44714</v>
      </c>
      <c r="O4" s="63"/>
      <c r="P4" s="63"/>
      <c r="Q4" s="54">
        <v>44728</v>
      </c>
      <c r="R4" s="53">
        <v>44733</v>
      </c>
      <c r="S4" s="63"/>
      <c r="T4" s="63"/>
      <c r="U4" s="53">
        <v>44743</v>
      </c>
      <c r="V4" s="55">
        <v>44746</v>
      </c>
      <c r="W4" s="63"/>
      <c r="X4" s="63"/>
      <c r="Y4" s="54">
        <v>44760</v>
      </c>
      <c r="Z4" s="53">
        <v>44761</v>
      </c>
      <c r="AA4" s="63"/>
      <c r="AB4" s="63"/>
      <c r="AC4" s="53">
        <v>44774</v>
      </c>
      <c r="AD4" s="55">
        <v>44775</v>
      </c>
      <c r="AE4" s="63"/>
      <c r="AF4" s="63"/>
      <c r="AG4" s="54">
        <v>44789</v>
      </c>
      <c r="AH4" s="53">
        <v>44790</v>
      </c>
      <c r="AI4" s="63"/>
      <c r="AJ4" s="63"/>
      <c r="AK4" s="53">
        <v>44805</v>
      </c>
      <c r="AL4" s="55">
        <v>44806</v>
      </c>
      <c r="AM4" s="63"/>
      <c r="AN4" s="63"/>
      <c r="AO4" s="54">
        <v>44820</v>
      </c>
      <c r="AP4" s="53">
        <v>44823</v>
      </c>
      <c r="AQ4" s="63"/>
      <c r="AR4" s="63"/>
      <c r="AS4" s="53">
        <v>44837</v>
      </c>
      <c r="AT4" s="55">
        <v>44838</v>
      </c>
      <c r="AU4" s="63"/>
      <c r="AV4" s="63"/>
      <c r="AW4" s="54">
        <v>44851</v>
      </c>
      <c r="AX4" s="53">
        <v>44852</v>
      </c>
      <c r="AY4" s="63"/>
      <c r="AZ4" s="63"/>
      <c r="BA4" s="53">
        <v>44866</v>
      </c>
      <c r="BB4" s="55">
        <v>44867</v>
      </c>
      <c r="BC4" s="63"/>
      <c r="BD4" s="63"/>
      <c r="BE4" s="54">
        <v>44881</v>
      </c>
      <c r="BF4" s="53">
        <v>44884</v>
      </c>
      <c r="BG4" s="63"/>
      <c r="BH4" s="63"/>
      <c r="BI4" s="53">
        <v>44896</v>
      </c>
      <c r="BJ4" s="55">
        <v>44897</v>
      </c>
      <c r="BK4" s="63"/>
      <c r="BL4" s="63"/>
      <c r="BM4" s="54">
        <v>44911</v>
      </c>
      <c r="BN4" s="53">
        <v>44914</v>
      </c>
      <c r="BO4" s="63"/>
      <c r="BP4" s="63"/>
      <c r="BQ4" s="53">
        <v>44928</v>
      </c>
      <c r="BR4" s="55">
        <v>44929</v>
      </c>
      <c r="BS4" s="63"/>
      <c r="BT4" s="63"/>
      <c r="BU4" s="54">
        <v>44942</v>
      </c>
      <c r="BV4" s="53">
        <v>44943</v>
      </c>
      <c r="BW4" s="63"/>
      <c r="BX4" s="63"/>
      <c r="BY4" s="53">
        <v>44958</v>
      </c>
      <c r="BZ4" s="55">
        <v>44959</v>
      </c>
      <c r="CA4" s="63"/>
      <c r="CB4" s="63"/>
      <c r="CC4" s="54">
        <v>44973</v>
      </c>
      <c r="CD4" s="53">
        <v>44974</v>
      </c>
      <c r="CE4" s="63"/>
      <c r="CF4" s="63"/>
      <c r="CG4" s="53">
        <v>44986</v>
      </c>
      <c r="CH4" s="55">
        <v>44987</v>
      </c>
      <c r="CI4" s="63"/>
      <c r="CJ4" s="63"/>
      <c r="CK4" s="54">
        <v>45001</v>
      </c>
      <c r="CL4" s="53">
        <v>45002</v>
      </c>
      <c r="CM4" s="63"/>
      <c r="CN4" s="63"/>
      <c r="CO4" s="53">
        <v>45019</v>
      </c>
      <c r="CP4" s="55">
        <v>45020</v>
      </c>
      <c r="CQ4" s="63"/>
      <c r="CR4" s="63"/>
      <c r="CS4" s="54">
        <v>45033</v>
      </c>
      <c r="CT4" s="53">
        <v>45034</v>
      </c>
      <c r="CU4" s="63"/>
      <c r="CV4" s="63"/>
      <c r="CW4" s="53">
        <v>45048</v>
      </c>
      <c r="CX4" s="55">
        <v>45049</v>
      </c>
      <c r="CY4" s="63"/>
      <c r="CZ4" s="63"/>
      <c r="DA4" s="54">
        <v>45062</v>
      </c>
      <c r="DB4" s="53">
        <v>45063</v>
      </c>
      <c r="DC4" s="63"/>
      <c r="DD4" s="63"/>
      <c r="DE4" s="53">
        <v>45078</v>
      </c>
      <c r="DF4" s="55">
        <v>45079</v>
      </c>
      <c r="DG4" s="63"/>
      <c r="DH4" s="63"/>
      <c r="DI4" s="54">
        <v>45093</v>
      </c>
      <c r="DJ4" s="53">
        <v>45098</v>
      </c>
      <c r="DK4" s="63"/>
      <c r="DL4" s="63"/>
      <c r="DM4" s="53">
        <v>45110</v>
      </c>
      <c r="DN4" s="55">
        <v>45111</v>
      </c>
      <c r="DO4" s="63"/>
      <c r="DP4" s="63"/>
      <c r="DQ4" s="54">
        <v>45124</v>
      </c>
      <c r="DR4" s="53">
        <v>45125</v>
      </c>
      <c r="DS4" s="63"/>
      <c r="DT4" s="63"/>
      <c r="DU4" s="53">
        <v>45139</v>
      </c>
      <c r="DV4" s="55">
        <v>45140</v>
      </c>
      <c r="DW4" s="63"/>
      <c r="DX4" s="63"/>
      <c r="DY4" s="54">
        <v>45154</v>
      </c>
      <c r="DZ4" s="53">
        <v>45155</v>
      </c>
      <c r="EA4" s="63"/>
      <c r="EB4" s="63"/>
      <c r="EC4" s="53">
        <v>45170</v>
      </c>
      <c r="ED4" s="55">
        <v>45173</v>
      </c>
      <c r="EE4" s="63"/>
      <c r="EF4" s="63"/>
      <c r="EG4" s="54">
        <v>45187</v>
      </c>
      <c r="EH4" s="53">
        <v>45188</v>
      </c>
      <c r="EI4" s="63"/>
      <c r="EJ4" s="63"/>
      <c r="EK4" s="53">
        <v>45201</v>
      </c>
      <c r="EL4" s="55">
        <v>45202</v>
      </c>
      <c r="EM4" s="63"/>
      <c r="EN4" s="63"/>
      <c r="EO4" s="54">
        <v>45216</v>
      </c>
      <c r="EP4" s="53">
        <v>45217</v>
      </c>
      <c r="EQ4" s="63"/>
      <c r="ER4" s="63"/>
      <c r="ES4" s="53">
        <v>45231</v>
      </c>
      <c r="ET4" s="55">
        <v>45232</v>
      </c>
      <c r="EU4" s="63"/>
      <c r="EV4" s="63"/>
      <c r="EW4" s="54">
        <v>45246</v>
      </c>
      <c r="EX4" s="53">
        <v>45247</v>
      </c>
      <c r="EY4" s="63"/>
      <c r="EZ4" s="63"/>
      <c r="FA4" s="53">
        <v>45261</v>
      </c>
      <c r="FB4" s="55">
        <v>45264</v>
      </c>
      <c r="FC4" s="63"/>
      <c r="FD4" s="63"/>
      <c r="FE4" s="54">
        <v>45278</v>
      </c>
      <c r="FF4" s="53">
        <v>45279</v>
      </c>
      <c r="FG4" s="63"/>
      <c r="FH4" s="63"/>
      <c r="FI4" s="53">
        <v>45293</v>
      </c>
      <c r="FJ4" s="55">
        <v>45294</v>
      </c>
      <c r="FK4" s="63"/>
      <c r="FL4" s="63"/>
      <c r="FM4" s="54">
        <v>45307</v>
      </c>
      <c r="FN4" s="53">
        <v>45308</v>
      </c>
      <c r="FO4" s="63"/>
      <c r="FP4" s="63"/>
      <c r="FQ4" s="53">
        <v>45323</v>
      </c>
      <c r="FR4" s="55">
        <v>45324</v>
      </c>
      <c r="FS4" s="63"/>
      <c r="FT4" s="63"/>
      <c r="FU4" s="54">
        <v>45338</v>
      </c>
      <c r="FV4" s="53">
        <v>45341</v>
      </c>
      <c r="FW4" s="63"/>
      <c r="FX4" s="63"/>
      <c r="FY4" s="53">
        <v>45352</v>
      </c>
      <c r="FZ4" s="55">
        <v>45355</v>
      </c>
      <c r="GA4" s="63"/>
      <c r="GB4" s="63"/>
      <c r="GC4" s="54">
        <v>45369</v>
      </c>
      <c r="GD4" s="53">
        <v>45370</v>
      </c>
      <c r="GE4" s="63"/>
      <c r="GF4" s="63"/>
      <c r="GG4" s="53">
        <v>45385</v>
      </c>
      <c r="GH4" s="55">
        <v>45386</v>
      </c>
      <c r="GI4" s="63"/>
      <c r="GJ4" s="63"/>
      <c r="GK4" s="54">
        <v>45398</v>
      </c>
      <c r="GL4" s="53">
        <v>45399</v>
      </c>
      <c r="GM4" s="63"/>
      <c r="GN4" s="63"/>
      <c r="GO4" s="53">
        <v>45414</v>
      </c>
      <c r="GP4" s="55">
        <v>45415</v>
      </c>
      <c r="GQ4" s="63"/>
      <c r="GR4" s="63"/>
      <c r="GS4" s="54">
        <v>45428</v>
      </c>
      <c r="GT4" s="53">
        <v>45429</v>
      </c>
      <c r="GU4" s="63"/>
      <c r="GV4" s="63"/>
      <c r="GW4" s="53">
        <v>45446</v>
      </c>
      <c r="GX4" s="55">
        <v>45447</v>
      </c>
      <c r="GY4" s="63"/>
      <c r="GZ4" s="63"/>
      <c r="HA4" s="54">
        <v>45461</v>
      </c>
      <c r="HB4" s="53">
        <v>45462</v>
      </c>
      <c r="HC4" s="63"/>
      <c r="HD4" s="63"/>
      <c r="HE4" s="53">
        <v>45474</v>
      </c>
      <c r="HF4" s="55">
        <v>45475</v>
      </c>
      <c r="HG4" s="63"/>
      <c r="HH4" s="63"/>
    </row>
    <row r="18" spans="69:197" x14ac:dyDescent="0.35">
      <c r="BQ18" s="64"/>
      <c r="CO18" s="64"/>
      <c r="FI18" s="64"/>
      <c r="GO18" s="64"/>
    </row>
    <row r="19" spans="69:197" x14ac:dyDescent="0.35">
      <c r="BQ19" s="65"/>
      <c r="CO19" s="65"/>
      <c r="FI19" s="65"/>
      <c r="GO19" s="65"/>
    </row>
    <row r="20" spans="69:197" x14ac:dyDescent="0.35">
      <c r="BQ20" s="65"/>
      <c r="CO20" s="65"/>
      <c r="FI20" s="65"/>
      <c r="GO20" s="65"/>
    </row>
    <row r="21" spans="69:197" x14ac:dyDescent="0.35">
      <c r="BQ21" s="65"/>
      <c r="CO21" s="65"/>
      <c r="FI21" s="65"/>
      <c r="GO21" s="65"/>
    </row>
    <row r="22" spans="69:197" x14ac:dyDescent="0.35">
      <c r="BQ22" s="65"/>
      <c r="CO22" s="65"/>
      <c r="FI22" s="65"/>
      <c r="GO22" s="65"/>
    </row>
    <row r="23" spans="69:197" x14ac:dyDescent="0.35">
      <c r="BQ23" s="65"/>
      <c r="CO23" s="65"/>
      <c r="FI23" s="65"/>
      <c r="GO23" s="65"/>
    </row>
    <row r="24" spans="69:197" x14ac:dyDescent="0.35">
      <c r="BQ24" s="64"/>
      <c r="CO24" s="64"/>
      <c r="FI24" s="64"/>
      <c r="GO24" s="64"/>
    </row>
    <row r="25" spans="69:197" x14ac:dyDescent="0.35">
      <c r="BQ25" s="65"/>
      <c r="CO25" s="65"/>
      <c r="FI25" s="65"/>
      <c r="GO25" s="65"/>
    </row>
    <row r="26" spans="69:197" x14ac:dyDescent="0.35">
      <c r="BQ26" s="65"/>
      <c r="CO26" s="65"/>
      <c r="FI26" s="65"/>
      <c r="GO26" s="65"/>
    </row>
    <row r="27" spans="69:197" x14ac:dyDescent="0.35">
      <c r="BQ27" s="65"/>
      <c r="CO27" s="65"/>
      <c r="FI27" s="65"/>
      <c r="GO27" s="65"/>
    </row>
    <row r="28" spans="69:197" x14ac:dyDescent="0.35">
      <c r="BQ28" s="65"/>
      <c r="CO28" s="65"/>
      <c r="FI28" s="65"/>
      <c r="GO28" s="65"/>
    </row>
    <row r="29" spans="69:197" x14ac:dyDescent="0.35">
      <c r="BQ29" s="65"/>
      <c r="CO29" s="65"/>
      <c r="FI29" s="65"/>
      <c r="GO29" s="65"/>
    </row>
    <row r="30" spans="69:197" x14ac:dyDescent="0.35">
      <c r="BQ30" s="64"/>
      <c r="CO30" s="64"/>
      <c r="FI30" s="64"/>
      <c r="GO30" s="64"/>
    </row>
    <row r="31" spans="69:197" x14ac:dyDescent="0.35">
      <c r="BQ31" s="65"/>
      <c r="CO31" s="65"/>
      <c r="FI31" s="65"/>
      <c r="GO31" s="65"/>
    </row>
    <row r="32" spans="69:197" x14ac:dyDescent="0.35">
      <c r="BQ32" s="65"/>
      <c r="CO32" s="65"/>
      <c r="FI32" s="65"/>
      <c r="GO32" s="65"/>
    </row>
    <row r="33" spans="69:197" x14ac:dyDescent="0.35">
      <c r="BQ33" s="65"/>
      <c r="CO33" s="65"/>
      <c r="FI33" s="65"/>
      <c r="GO33" s="65"/>
    </row>
    <row r="34" spans="69:197" x14ac:dyDescent="0.35">
      <c r="BQ34" s="65"/>
      <c r="CO34" s="65"/>
      <c r="FI34" s="65"/>
      <c r="GO34" s="65"/>
    </row>
    <row r="35" spans="69:197" x14ac:dyDescent="0.35">
      <c r="BQ35" s="65"/>
      <c r="CO35" s="65"/>
      <c r="FI35" s="65"/>
      <c r="GO35" s="65"/>
    </row>
    <row r="36" spans="69:197" x14ac:dyDescent="0.35">
      <c r="BQ36" s="64"/>
      <c r="CO36" s="64"/>
      <c r="FI36" s="64"/>
      <c r="GO36" s="64"/>
    </row>
    <row r="37" spans="69:197" x14ac:dyDescent="0.35">
      <c r="BQ37" s="65"/>
      <c r="CO37" s="65"/>
      <c r="FI37" s="65"/>
      <c r="GO37" s="65"/>
    </row>
    <row r="38" spans="69:197" x14ac:dyDescent="0.35">
      <c r="BQ38" s="65"/>
      <c r="CO38" s="65"/>
      <c r="FI38" s="65"/>
      <c r="GO38" s="65"/>
    </row>
    <row r="39" spans="69:197" x14ac:dyDescent="0.35">
      <c r="BQ39" s="65"/>
      <c r="CO39" s="65"/>
      <c r="FI39" s="65"/>
      <c r="GO39" s="65"/>
    </row>
    <row r="40" spans="69:197" x14ac:dyDescent="0.35">
      <c r="BQ40" s="65"/>
      <c r="CO40" s="65"/>
      <c r="FI40" s="65"/>
      <c r="GO40" s="65"/>
    </row>
    <row r="41" spans="69:197" x14ac:dyDescent="0.35">
      <c r="BQ41" s="65"/>
      <c r="CO41" s="65"/>
      <c r="FI41" s="65"/>
      <c r="GO41" s="65"/>
    </row>
    <row r="42" spans="69:197" x14ac:dyDescent="0.35">
      <c r="BQ42" s="64"/>
      <c r="CO42" s="64"/>
      <c r="FI42" s="64"/>
      <c r="GO42" s="64"/>
    </row>
    <row r="43" spans="69:197" x14ac:dyDescent="0.35">
      <c r="BQ43" s="65"/>
      <c r="CO43" s="65"/>
      <c r="FI43" s="65"/>
      <c r="GO43" s="65"/>
    </row>
    <row r="44" spans="69:197" x14ac:dyDescent="0.35">
      <c r="BQ44" s="65"/>
      <c r="CO44" s="65"/>
      <c r="FI44" s="65"/>
      <c r="GO44" s="65"/>
    </row>
    <row r="45" spans="69:197" x14ac:dyDescent="0.35">
      <c r="BQ45" s="65"/>
      <c r="CO45" s="65"/>
      <c r="FI45" s="65"/>
      <c r="GO45" s="65"/>
    </row>
    <row r="46" spans="69:197" x14ac:dyDescent="0.35">
      <c r="BQ46" s="65"/>
      <c r="CO46" s="65"/>
      <c r="FI46" s="65"/>
      <c r="GO46" s="65"/>
    </row>
    <row r="47" spans="69:197" x14ac:dyDescent="0.35">
      <c r="BQ47" s="65"/>
      <c r="CO47" s="65"/>
      <c r="FI47" s="65"/>
      <c r="GO47" s="65"/>
    </row>
    <row r="48" spans="69:197" x14ac:dyDescent="0.35">
      <c r="BQ48" s="64"/>
      <c r="CO48" s="64"/>
      <c r="FI48" s="64"/>
      <c r="GO48" s="64"/>
    </row>
    <row r="49" spans="69:197" x14ac:dyDescent="0.35">
      <c r="BQ49" s="65"/>
      <c r="CO49" s="65"/>
      <c r="FI49" s="65"/>
      <c r="GO49" s="65"/>
    </row>
    <row r="50" spans="69:197" x14ac:dyDescent="0.35">
      <c r="BQ50" s="65"/>
      <c r="CO50" s="65"/>
      <c r="FI50" s="65"/>
      <c r="GO50" s="65"/>
    </row>
    <row r="51" spans="69:197" x14ac:dyDescent="0.35">
      <c r="BQ51" s="65"/>
      <c r="CO51" s="65"/>
      <c r="FI51" s="65"/>
      <c r="GO51" s="65"/>
    </row>
    <row r="52" spans="69:197" x14ac:dyDescent="0.35">
      <c r="BQ52" s="65"/>
      <c r="CO52" s="65"/>
      <c r="FI52" s="65"/>
      <c r="GO52" s="65"/>
    </row>
    <row r="53" spans="69:197" x14ac:dyDescent="0.35">
      <c r="BQ53" s="65"/>
      <c r="CO53" s="65"/>
      <c r="FI53" s="65"/>
      <c r="GO53" s="65"/>
    </row>
  </sheetData>
  <mergeCells count="81">
    <mergeCell ref="GG2:GH2"/>
    <mergeCell ref="GC2:GD2"/>
    <mergeCell ref="GC1:GJ1"/>
    <mergeCell ref="FM1:FT1"/>
    <mergeCell ref="FU1:GB1"/>
    <mergeCell ref="FM2:FN2"/>
    <mergeCell ref="FQ2:FR2"/>
    <mergeCell ref="FU2:FV2"/>
    <mergeCell ref="FY2:FZ2"/>
    <mergeCell ref="FI2:FJ2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EO2:EP2"/>
    <mergeCell ref="ES2:ET2"/>
    <mergeCell ref="EW2:EX2"/>
    <mergeCell ref="FA2:FB2"/>
    <mergeCell ref="FE2:FF2"/>
    <mergeCell ref="CS2:CT2"/>
    <mergeCell ref="CW2:CX2"/>
    <mergeCell ref="DA2:DB2"/>
    <mergeCell ref="DE2:DF2"/>
    <mergeCell ref="DI2:DJ2"/>
    <mergeCell ref="DM2:DN2"/>
    <mergeCell ref="DQ2:DR2"/>
    <mergeCell ref="DU2:DV2"/>
    <mergeCell ref="DY2:DZ2"/>
    <mergeCell ref="EC2:ED2"/>
    <mergeCell ref="EG2:EH2"/>
    <mergeCell ref="EK2:EL2"/>
    <mergeCell ref="A1:F1"/>
    <mergeCell ref="BE1:BJ1"/>
    <mergeCell ref="BM1:BR1"/>
    <mergeCell ref="BE2:BF2"/>
    <mergeCell ref="BI2:BJ2"/>
    <mergeCell ref="BM2:BN2"/>
    <mergeCell ref="BQ2:BR2"/>
    <mergeCell ref="E2:F2"/>
    <mergeCell ref="A2:B2"/>
    <mergeCell ref="AW1:BB1"/>
    <mergeCell ref="I1:N1"/>
    <mergeCell ref="Q1:V1"/>
    <mergeCell ref="Y1:AD1"/>
    <mergeCell ref="AG1:AL1"/>
    <mergeCell ref="AO1:AT1"/>
    <mergeCell ref="BA2:BB2"/>
    <mergeCell ref="I2:J2"/>
    <mergeCell ref="M2:N2"/>
    <mergeCell ref="Q2:R2"/>
    <mergeCell ref="U2:V2"/>
    <mergeCell ref="Y2:Z2"/>
    <mergeCell ref="AW2:AX2"/>
    <mergeCell ref="AC2:AD2"/>
    <mergeCell ref="AG2:AH2"/>
    <mergeCell ref="AK2:AL2"/>
    <mergeCell ref="AO2:AP2"/>
    <mergeCell ref="AS2:AT2"/>
    <mergeCell ref="BU1:BZ1"/>
    <mergeCell ref="CC1:CH1"/>
    <mergeCell ref="CK1:CP1"/>
    <mergeCell ref="BU2:BV2"/>
    <mergeCell ref="BY2:BZ2"/>
    <mergeCell ref="CC2:CD2"/>
    <mergeCell ref="CG2:CH2"/>
    <mergeCell ref="CK2:CL2"/>
    <mergeCell ref="CO2:CP2"/>
    <mergeCell ref="GK1:GR1"/>
    <mergeCell ref="GS1:GZ1"/>
    <mergeCell ref="HA1:HH1"/>
    <mergeCell ref="GK2:GL2"/>
    <mergeCell ref="GO2:GP2"/>
    <mergeCell ref="GS2:GT2"/>
    <mergeCell ref="GW2:GX2"/>
    <mergeCell ref="HA2:HB2"/>
    <mergeCell ref="HE2:H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PAMI</vt:lpstr>
      <vt:lpstr>Cronograma</vt:lpstr>
      <vt:lpstr>PAMI!Títulos_a_imprimir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Carlos Sandoval</cp:lastModifiedBy>
  <cp:lastPrinted>2024-01-11T13:18:48Z</cp:lastPrinted>
  <dcterms:created xsi:type="dcterms:W3CDTF">2018-11-14T10:08:07Z</dcterms:created>
  <dcterms:modified xsi:type="dcterms:W3CDTF">2024-04-16T12:35:37Z</dcterms:modified>
</cp:coreProperties>
</file>