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rlos\Desktop\"/>
    </mc:Choice>
  </mc:AlternateContent>
  <xr:revisionPtr revIDLastSave="0" documentId="13_ncr:1_{10B7DF11-0526-4151-8483-997A6ECF05DC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PAMI" sheetId="1" r:id="rId1"/>
    <sheet name="Cronograma" sheetId="2" state="hidden" r:id="rId2"/>
  </sheets>
  <definedNames>
    <definedName name="_xlnm._FilterDatabase" localSheetId="0" hidden="1">PAMI!$C$4:$C$96</definedName>
    <definedName name="_xlnm.Print_Titles" localSheetId="0">PAMI!$A:$C</definedName>
  </definedNames>
  <calcPr calcId="181029"/>
</workbook>
</file>

<file path=xl/calcChain.xml><?xml version="1.0" encoding="utf-8"?>
<calcChain xmlns="http://schemas.openxmlformats.org/spreadsheetml/2006/main">
  <c r="MR2" i="1" l="1"/>
  <c r="MJ2" i="1"/>
  <c r="MB2" i="1"/>
  <c r="LT2" i="1"/>
  <c r="LL2" i="1"/>
  <c r="LD2" i="1"/>
  <c r="KN2" i="1"/>
  <c r="MX17" i="1"/>
  <c r="MV17" i="1"/>
  <c r="MT17" i="1"/>
  <c r="MR17" i="1"/>
  <c r="MP17" i="1"/>
  <c r="MN17" i="1"/>
  <c r="ML17" i="1"/>
  <c r="MJ17" i="1"/>
  <c r="MY11" i="1"/>
  <c r="MU11" i="1"/>
  <c r="MQ11" i="1"/>
  <c r="MM11" i="1"/>
  <c r="MX9" i="1"/>
  <c r="MV9" i="1"/>
  <c r="MT9" i="1"/>
  <c r="MR9" i="1"/>
  <c r="MP9" i="1"/>
  <c r="MN9" i="1"/>
  <c r="ML9" i="1"/>
  <c r="MJ9" i="1"/>
  <c r="MX8" i="1"/>
  <c r="MV8" i="1"/>
  <c r="MT8" i="1"/>
  <c r="MR8" i="1"/>
  <c r="MP8" i="1"/>
  <c r="MN8" i="1"/>
  <c r="ML8" i="1"/>
  <c r="MJ8" i="1"/>
  <c r="MX7" i="1"/>
  <c r="MV7" i="1"/>
  <c r="MT7" i="1"/>
  <c r="MR7" i="1"/>
  <c r="MP7" i="1"/>
  <c r="MN7" i="1"/>
  <c r="ML7" i="1"/>
  <c r="MJ7" i="1"/>
  <c r="MH17" i="1"/>
  <c r="MF17" i="1"/>
  <c r="MD17" i="1"/>
  <c r="MB17" i="1"/>
  <c r="LZ17" i="1"/>
  <c r="LX17" i="1"/>
  <c r="LV17" i="1"/>
  <c r="LT17" i="1"/>
  <c r="MI11" i="1"/>
  <c r="ME11" i="1"/>
  <c r="MA11" i="1"/>
  <c r="LW11" i="1"/>
  <c r="MH9" i="1"/>
  <c r="MF9" i="1"/>
  <c r="MD9" i="1"/>
  <c r="MB9" i="1"/>
  <c r="LX9" i="1"/>
  <c r="LV9" i="1"/>
  <c r="LT9" i="1"/>
  <c r="MH8" i="1"/>
  <c r="MF8" i="1"/>
  <c r="MD8" i="1"/>
  <c r="MB8" i="1"/>
  <c r="LX8" i="1"/>
  <c r="LV8" i="1"/>
  <c r="LT8" i="1"/>
  <c r="MH7" i="1"/>
  <c r="MF7" i="1"/>
  <c r="MD7" i="1"/>
  <c r="MB7" i="1"/>
  <c r="LX7" i="1"/>
  <c r="LV7" i="1"/>
  <c r="LT7" i="1"/>
  <c r="LR17" i="1"/>
  <c r="LP17" i="1"/>
  <c r="LN17" i="1"/>
  <c r="LL17" i="1"/>
  <c r="LJ17" i="1"/>
  <c r="LH17" i="1"/>
  <c r="LF17" i="1"/>
  <c r="LD17" i="1"/>
  <c r="LS11" i="1"/>
  <c r="LO11" i="1"/>
  <c r="LK11" i="1"/>
  <c r="LG11" i="1"/>
  <c r="LR9" i="1"/>
  <c r="LP9" i="1"/>
  <c r="LN9" i="1"/>
  <c r="LL9" i="1"/>
  <c r="LJ9" i="1"/>
  <c r="LH9" i="1"/>
  <c r="LF9" i="1"/>
  <c r="LD9" i="1"/>
  <c r="LR8" i="1"/>
  <c r="LP8" i="1"/>
  <c r="LN8" i="1"/>
  <c r="LL8" i="1"/>
  <c r="LJ8" i="1"/>
  <c r="LH8" i="1"/>
  <c r="LF8" i="1"/>
  <c r="LD8" i="1"/>
  <c r="LR7" i="1"/>
  <c r="LP7" i="1"/>
  <c r="LN7" i="1"/>
  <c r="LL7" i="1"/>
  <c r="LJ7" i="1"/>
  <c r="LH7" i="1"/>
  <c r="LF7" i="1"/>
  <c r="LD7" i="1"/>
  <c r="MO1" i="2"/>
  <c r="MG1" i="2"/>
  <c r="LY1" i="2"/>
  <c r="LQ1" i="2"/>
  <c r="LI1" i="2"/>
  <c r="LA1" i="2"/>
  <c r="LC11" i="1"/>
  <c r="KY11" i="1"/>
  <c r="KU11" i="1"/>
  <c r="KQ11" i="1"/>
  <c r="KM11" i="1"/>
  <c r="KI11" i="1"/>
  <c r="KV2" i="1"/>
  <c r="KF2" i="1"/>
  <c r="LB17" i="1"/>
  <c r="KZ17" i="1"/>
  <c r="KX17" i="1"/>
  <c r="KV17" i="1"/>
  <c r="LB9" i="1"/>
  <c r="KZ9" i="1"/>
  <c r="KX9" i="1"/>
  <c r="KV9" i="1"/>
  <c r="LB8" i="1"/>
  <c r="KZ8" i="1"/>
  <c r="KX8" i="1"/>
  <c r="KV8" i="1"/>
  <c r="LB7" i="1"/>
  <c r="KZ7" i="1"/>
  <c r="KX7" i="1"/>
  <c r="KV7" i="1"/>
  <c r="KT17" i="1"/>
  <c r="KR17" i="1"/>
  <c r="KP17" i="1"/>
  <c r="KN17" i="1"/>
  <c r="KL17" i="1"/>
  <c r="KJ17" i="1"/>
  <c r="KH17" i="1"/>
  <c r="KF17" i="1"/>
  <c r="KT9" i="1"/>
  <c r="KR9" i="1"/>
  <c r="KP9" i="1"/>
  <c r="KN9" i="1"/>
  <c r="KL9" i="1"/>
  <c r="KJ9" i="1"/>
  <c r="KH9" i="1"/>
  <c r="KF9" i="1"/>
  <c r="KT8" i="1"/>
  <c r="KR8" i="1"/>
  <c r="KP8" i="1"/>
  <c r="KN8" i="1"/>
  <c r="KL8" i="1"/>
  <c r="KJ8" i="1"/>
  <c r="KH8" i="1"/>
  <c r="KF8" i="1"/>
  <c r="KT7" i="1"/>
  <c r="KR7" i="1"/>
  <c r="KP7" i="1"/>
  <c r="KN7" i="1"/>
  <c r="KL7" i="1"/>
  <c r="KJ7" i="1"/>
  <c r="KH7" i="1"/>
  <c r="KF7" i="1"/>
  <c r="KS1" i="2"/>
  <c r="KK1" i="2"/>
  <c r="KC1" i="2"/>
  <c r="JX2" i="1"/>
  <c r="JP2" i="1"/>
  <c r="JH2" i="1"/>
  <c r="JK11" i="1"/>
  <c r="JO11" i="1"/>
  <c r="JS11" i="1"/>
  <c r="JW11" i="1"/>
  <c r="KA11" i="1"/>
  <c r="KE11" i="1"/>
  <c r="JG11" i="1"/>
  <c r="JC11" i="1"/>
  <c r="KD17" i="1"/>
  <c r="KB17" i="1"/>
  <c r="JZ17" i="1"/>
  <c r="JX17" i="1"/>
  <c r="JV17" i="1"/>
  <c r="JT17" i="1"/>
  <c r="JR17" i="1"/>
  <c r="JP17" i="1"/>
  <c r="KD9" i="1"/>
  <c r="KB9" i="1"/>
  <c r="JZ9" i="1"/>
  <c r="JX9" i="1"/>
  <c r="JV9" i="1"/>
  <c r="JT9" i="1"/>
  <c r="JR9" i="1"/>
  <c r="JP9" i="1"/>
  <c r="KD8" i="1"/>
  <c r="KB8" i="1"/>
  <c r="JZ8" i="1"/>
  <c r="JX8" i="1"/>
  <c r="JV8" i="1"/>
  <c r="JT8" i="1"/>
  <c r="JR8" i="1"/>
  <c r="JP8" i="1"/>
  <c r="KD7" i="1"/>
  <c r="KB7" i="1"/>
  <c r="JZ7" i="1"/>
  <c r="JX7" i="1"/>
  <c r="JV7" i="1"/>
  <c r="JT7" i="1"/>
  <c r="JR7" i="1"/>
  <c r="JP7" i="1"/>
  <c r="JU1" i="2"/>
  <c r="JM1" i="2"/>
  <c r="JN17" i="1"/>
  <c r="JL17" i="1"/>
  <c r="JJ17" i="1"/>
  <c r="JH17" i="1"/>
  <c r="JN9" i="1"/>
  <c r="JL9" i="1"/>
  <c r="JJ9" i="1"/>
  <c r="JH9" i="1"/>
  <c r="JN8" i="1"/>
  <c r="JL8" i="1"/>
  <c r="JJ8" i="1"/>
  <c r="JH8" i="1"/>
  <c r="JN7" i="1"/>
  <c r="JL7" i="1"/>
  <c r="JJ7" i="1"/>
  <c r="JH7" i="1"/>
  <c r="JE1" i="2"/>
  <c r="IZ2" i="1"/>
  <c r="IR2" i="1"/>
  <c r="IJ2" i="1"/>
  <c r="JF17" i="1"/>
  <c r="JD17" i="1"/>
  <c r="JB17" i="1"/>
  <c r="IZ17" i="1"/>
  <c r="IX17" i="1"/>
  <c r="IV17" i="1"/>
  <c r="IT17" i="1"/>
  <c r="IR17" i="1"/>
  <c r="IP17" i="1"/>
  <c r="IN17" i="1"/>
  <c r="IL17" i="1"/>
  <c r="IJ17" i="1"/>
  <c r="IY11" i="1"/>
  <c r="IU11" i="1"/>
  <c r="IQ11" i="1"/>
  <c r="IM11" i="1"/>
  <c r="JF9" i="1"/>
  <c r="JD9" i="1"/>
  <c r="JB9" i="1"/>
  <c r="IZ9" i="1"/>
  <c r="IX9" i="1"/>
  <c r="IV9" i="1"/>
  <c r="IT9" i="1"/>
  <c r="IR9" i="1"/>
  <c r="IP9" i="1"/>
  <c r="IN9" i="1"/>
  <c r="IL9" i="1"/>
  <c r="IJ9" i="1"/>
  <c r="JF8" i="1"/>
  <c r="JD8" i="1"/>
  <c r="JB8" i="1"/>
  <c r="IZ8" i="1"/>
  <c r="IX8" i="1"/>
  <c r="IV8" i="1"/>
  <c r="IT8" i="1"/>
  <c r="IR8" i="1"/>
  <c r="IP8" i="1"/>
  <c r="IN8" i="1"/>
  <c r="IL8" i="1"/>
  <c r="IJ8" i="1"/>
  <c r="JF7" i="1"/>
  <c r="JD7" i="1"/>
  <c r="JB7" i="1"/>
  <c r="IZ7" i="1"/>
  <c r="IX7" i="1"/>
  <c r="IV7" i="1"/>
  <c r="IT7" i="1"/>
  <c r="IR7" i="1"/>
  <c r="IP7" i="1"/>
  <c r="IN7" i="1"/>
  <c r="IL7" i="1"/>
  <c r="IJ7" i="1"/>
  <c r="IW1" i="2"/>
  <c r="IO1" i="2"/>
  <c r="IG1" i="2"/>
  <c r="HL2" i="1"/>
  <c r="HT2" i="1"/>
  <c r="IB2" i="1"/>
  <c r="IH17" i="1"/>
  <c r="IF17" i="1"/>
  <c r="ID17" i="1"/>
  <c r="IB17" i="1"/>
  <c r="HZ17" i="1"/>
  <c r="HX17" i="1"/>
  <c r="HV17" i="1"/>
  <c r="HT17" i="1"/>
  <c r="HR17" i="1"/>
  <c r="HP17" i="1"/>
  <c r="HN17" i="1"/>
  <c r="HL17" i="1"/>
  <c r="II11" i="1"/>
  <c r="IE11" i="1"/>
  <c r="IA11" i="1"/>
  <c r="HW11" i="1"/>
  <c r="HS11" i="1"/>
  <c r="HO11" i="1"/>
  <c r="IH9" i="1"/>
  <c r="IF9" i="1"/>
  <c r="ID9" i="1"/>
  <c r="IB9" i="1"/>
  <c r="HZ9" i="1"/>
  <c r="HX9" i="1"/>
  <c r="HV9" i="1"/>
  <c r="HT9" i="1"/>
  <c r="HR9" i="1"/>
  <c r="HP9" i="1"/>
  <c r="HN9" i="1"/>
  <c r="HL9" i="1"/>
  <c r="IH8" i="1"/>
  <c r="IF8" i="1"/>
  <c r="ID8" i="1"/>
  <c r="IB8" i="1"/>
  <c r="HZ8" i="1"/>
  <c r="HX8" i="1"/>
  <c r="HV8" i="1"/>
  <c r="HT8" i="1"/>
  <c r="HR8" i="1"/>
  <c r="HP8" i="1"/>
  <c r="HN8" i="1"/>
  <c r="HL8" i="1"/>
  <c r="IH7" i="1"/>
  <c r="IF7" i="1"/>
  <c r="ID7" i="1"/>
  <c r="IB7" i="1"/>
  <c r="HZ7" i="1"/>
  <c r="HX7" i="1"/>
  <c r="HV7" i="1"/>
  <c r="HT7" i="1"/>
  <c r="HR7" i="1"/>
  <c r="HP7" i="1"/>
  <c r="HN7" i="1"/>
  <c r="HL7" i="1"/>
  <c r="HQ1" i="2"/>
  <c r="HY1" i="2"/>
  <c r="HI1" i="2"/>
  <c r="HA1" i="2"/>
  <c r="GS1" i="2"/>
  <c r="GK1" i="2"/>
  <c r="HD2" i="1"/>
  <c r="GV2" i="1"/>
  <c r="GN2" i="1"/>
  <c r="HJ17" i="1"/>
  <c r="HH17" i="1"/>
  <c r="HF17" i="1"/>
  <c r="HD17" i="1"/>
  <c r="HK11" i="1"/>
  <c r="HG11" i="1"/>
  <c r="HJ9" i="1"/>
  <c r="HH9" i="1"/>
  <c r="HF9" i="1"/>
  <c r="HD9" i="1"/>
  <c r="HJ8" i="1"/>
  <c r="HH8" i="1"/>
  <c r="HF8" i="1"/>
  <c r="HD8" i="1"/>
  <c r="HJ7" i="1"/>
  <c r="HH7" i="1"/>
  <c r="HF7" i="1"/>
  <c r="HD7" i="1"/>
  <c r="HB17" i="1"/>
  <c r="GZ17" i="1"/>
  <c r="GX17" i="1"/>
  <c r="GV17" i="1"/>
  <c r="GT17" i="1"/>
  <c r="GR17" i="1"/>
  <c r="GP17" i="1"/>
  <c r="GN17" i="1"/>
  <c r="HC11" i="1"/>
  <c r="GY11" i="1"/>
  <c r="GU11" i="1"/>
  <c r="GQ11" i="1"/>
  <c r="HB9" i="1"/>
  <c r="GZ9" i="1"/>
  <c r="GX9" i="1"/>
  <c r="GV9" i="1"/>
  <c r="GT9" i="1"/>
  <c r="GR9" i="1"/>
  <c r="GP9" i="1"/>
  <c r="GN9" i="1"/>
  <c r="HB8" i="1"/>
  <c r="GZ8" i="1"/>
  <c r="GX8" i="1"/>
  <c r="GV8" i="1"/>
  <c r="GT8" i="1"/>
  <c r="GR8" i="1"/>
  <c r="GP8" i="1"/>
  <c r="GN8" i="1"/>
  <c r="HB7" i="1"/>
  <c r="GZ7" i="1"/>
  <c r="GX7" i="1"/>
  <c r="GV7" i="1"/>
  <c r="GT7" i="1"/>
  <c r="GR7" i="1"/>
  <c r="GP7" i="1"/>
  <c r="GN7" i="1"/>
  <c r="FP2" i="1"/>
  <c r="FX2" i="1"/>
  <c r="GF2" i="1"/>
  <c r="GL17" i="1"/>
  <c r="GJ17" i="1"/>
  <c r="GH17" i="1"/>
  <c r="GF17" i="1"/>
  <c r="GM11" i="1"/>
  <c r="GI11" i="1"/>
  <c r="GL9" i="1"/>
  <c r="GJ9" i="1"/>
  <c r="GH9" i="1"/>
  <c r="GF9" i="1"/>
  <c r="GL8" i="1"/>
  <c r="GJ8" i="1"/>
  <c r="GH8" i="1"/>
  <c r="GF8" i="1"/>
  <c r="GL7" i="1"/>
  <c r="GJ7" i="1"/>
  <c r="GH7" i="1"/>
  <c r="GF7" i="1"/>
  <c r="GD17" i="1"/>
  <c r="GB17" i="1"/>
  <c r="FZ17" i="1"/>
  <c r="FX17" i="1"/>
  <c r="GE11" i="1"/>
  <c r="GA11" i="1"/>
  <c r="GD9" i="1"/>
  <c r="GB9" i="1"/>
  <c r="FZ9" i="1"/>
  <c r="FX9" i="1"/>
  <c r="GD8" i="1"/>
  <c r="GB8" i="1"/>
  <c r="FZ8" i="1"/>
  <c r="FX8" i="1"/>
  <c r="GD7" i="1"/>
  <c r="GB7" i="1"/>
  <c r="FZ7" i="1"/>
  <c r="FX7" i="1"/>
  <c r="FV17" i="1"/>
  <c r="FT17" i="1"/>
  <c r="FR17" i="1"/>
  <c r="FP17" i="1"/>
  <c r="FW11" i="1"/>
  <c r="FS11" i="1"/>
  <c r="FV9" i="1"/>
  <c r="FT9" i="1"/>
  <c r="FR9" i="1"/>
  <c r="FP9" i="1"/>
  <c r="FV8" i="1"/>
  <c r="FT8" i="1"/>
  <c r="FR8" i="1"/>
  <c r="FP8" i="1"/>
  <c r="FV7" i="1"/>
  <c r="FT7" i="1"/>
  <c r="FR7" i="1"/>
  <c r="FP7" i="1"/>
  <c r="GC1" i="2"/>
  <c r="FU1" i="2"/>
  <c r="FM1" i="2"/>
  <c r="FO11" i="1"/>
  <c r="FK11" i="1"/>
  <c r="FG11" i="1"/>
  <c r="FC11" i="1"/>
  <c r="EU11" i="1"/>
  <c r="EQ11" i="1"/>
  <c r="EM11" i="1"/>
  <c r="EH9" i="1"/>
  <c r="EF9" i="1"/>
  <c r="EH8" i="1"/>
  <c r="EF8" i="1"/>
  <c r="EH7" i="1"/>
  <c r="EF7" i="1"/>
  <c r="DN7" i="1"/>
  <c r="EI11" i="1"/>
  <c r="EE11" i="1"/>
  <c r="EA11" i="1"/>
  <c r="DW11" i="1"/>
  <c r="DS11" i="1"/>
  <c r="DO11" i="1"/>
  <c r="DK11" i="1"/>
  <c r="DG11" i="1"/>
  <c r="DC11" i="1"/>
  <c r="CY11" i="1"/>
  <c r="FE1" i="2"/>
  <c r="EW1" i="2"/>
  <c r="EO1" i="2"/>
  <c r="EG1" i="2"/>
  <c r="DY1" i="2"/>
  <c r="DQ1" i="2"/>
  <c r="DI1" i="2"/>
  <c r="DA1" i="2"/>
  <c r="CS1" i="2"/>
  <c r="DL2" i="1"/>
  <c r="CV2" i="1"/>
  <c r="DD2" i="1"/>
  <c r="DT2" i="1"/>
  <c r="EB2" i="1"/>
  <c r="EJ2" i="1"/>
  <c r="ER2" i="1"/>
  <c r="EZ2" i="1"/>
  <c r="FH2" i="1"/>
  <c r="FN17" i="1"/>
  <c r="FL17" i="1"/>
  <c r="FJ17" i="1"/>
  <c r="FH17" i="1"/>
  <c r="FF17" i="1"/>
  <c r="FD17" i="1"/>
  <c r="FB17" i="1"/>
  <c r="EZ17" i="1"/>
  <c r="EX17" i="1"/>
  <c r="EV17" i="1"/>
  <c r="ET17" i="1"/>
  <c r="ER17" i="1"/>
  <c r="EP17" i="1"/>
  <c r="EN17" i="1"/>
  <c r="EL17" i="1"/>
  <c r="EJ17" i="1"/>
  <c r="EH17" i="1"/>
  <c r="EF17" i="1"/>
  <c r="ED17" i="1"/>
  <c r="EB17" i="1"/>
  <c r="DZ17" i="1"/>
  <c r="DX17" i="1"/>
  <c r="DV17" i="1"/>
  <c r="DT17" i="1"/>
  <c r="DR17" i="1"/>
  <c r="DP17" i="1"/>
  <c r="DN17" i="1"/>
  <c r="DL17" i="1"/>
  <c r="DJ17" i="1"/>
  <c r="DH17" i="1"/>
  <c r="DF17" i="1"/>
  <c r="DD17" i="1"/>
  <c r="DB17" i="1"/>
  <c r="CZ17" i="1"/>
  <c r="CX17" i="1"/>
  <c r="CV17" i="1"/>
  <c r="FN9" i="1"/>
  <c r="FL9" i="1"/>
  <c r="FJ9" i="1"/>
  <c r="FH9" i="1"/>
  <c r="FF9" i="1"/>
  <c r="FD9" i="1"/>
  <c r="FB9" i="1"/>
  <c r="EZ9" i="1"/>
  <c r="EX9" i="1"/>
  <c r="EV9" i="1"/>
  <c r="ET9" i="1"/>
  <c r="ER9" i="1"/>
  <c r="EP9" i="1"/>
  <c r="EN9" i="1"/>
  <c r="EL9" i="1"/>
  <c r="EJ9" i="1"/>
  <c r="ED9" i="1"/>
  <c r="EB9" i="1"/>
  <c r="DZ9" i="1"/>
  <c r="DX9" i="1"/>
  <c r="DV9" i="1"/>
  <c r="DT9" i="1"/>
  <c r="DR9" i="1"/>
  <c r="DP9" i="1"/>
  <c r="DN9" i="1"/>
  <c r="DL9" i="1"/>
  <c r="DJ9" i="1"/>
  <c r="DH9" i="1"/>
  <c r="DF9" i="1"/>
  <c r="DD9" i="1"/>
  <c r="DB9" i="1"/>
  <c r="CZ9" i="1"/>
  <c r="CX9" i="1"/>
  <c r="CV9" i="1"/>
  <c r="FN8" i="1"/>
  <c r="FL8" i="1"/>
  <c r="FJ8" i="1"/>
  <c r="FH8" i="1"/>
  <c r="FF8" i="1"/>
  <c r="FD8" i="1"/>
  <c r="FB8" i="1"/>
  <c r="EZ8" i="1"/>
  <c r="EX8" i="1"/>
  <c r="EV8" i="1"/>
  <c r="ET8" i="1"/>
  <c r="ER8" i="1"/>
  <c r="EP8" i="1"/>
  <c r="EN8" i="1"/>
  <c r="EL8" i="1"/>
  <c r="EJ8" i="1"/>
  <c r="ED8" i="1"/>
  <c r="EB8" i="1"/>
  <c r="DZ8" i="1"/>
  <c r="DX8" i="1"/>
  <c r="DV8" i="1"/>
  <c r="DT8" i="1"/>
  <c r="DR8" i="1"/>
  <c r="DP8" i="1"/>
  <c r="DN8" i="1"/>
  <c r="DL8" i="1"/>
  <c r="DJ8" i="1"/>
  <c r="DH8" i="1"/>
  <c r="DF8" i="1"/>
  <c r="DD8" i="1"/>
  <c r="DB8" i="1"/>
  <c r="CZ8" i="1"/>
  <c r="CX8" i="1"/>
  <c r="CV8" i="1"/>
  <c r="FN7" i="1"/>
  <c r="FL7" i="1"/>
  <c r="FJ7" i="1"/>
  <c r="FH7" i="1"/>
  <c r="FF7" i="1"/>
  <c r="FD7" i="1"/>
  <c r="FB7" i="1"/>
  <c r="EZ7" i="1"/>
  <c r="EX7" i="1"/>
  <c r="EV7" i="1"/>
  <c r="ET7" i="1"/>
  <c r="ER7" i="1"/>
  <c r="EP7" i="1"/>
  <c r="EN7" i="1"/>
  <c r="EL7" i="1"/>
  <c r="EJ7" i="1"/>
  <c r="ED7" i="1"/>
  <c r="EB7" i="1"/>
  <c r="DZ7" i="1"/>
  <c r="DX7" i="1"/>
  <c r="DV7" i="1"/>
  <c r="DT7" i="1"/>
  <c r="DR7" i="1"/>
  <c r="DP7" i="1"/>
  <c r="DL7" i="1"/>
  <c r="DJ7" i="1"/>
  <c r="DH7" i="1"/>
  <c r="DF7" i="1"/>
  <c r="DD7" i="1"/>
  <c r="DB7" i="1"/>
  <c r="CZ7" i="1"/>
  <c r="CX7" i="1"/>
  <c r="CV7" i="1"/>
  <c r="CD9" i="1"/>
  <c r="CD8" i="1"/>
  <c r="CD7" i="1"/>
  <c r="BZ9" i="1"/>
  <c r="BZ8" i="1"/>
  <c r="BZ7" i="1"/>
  <c r="BV8" i="1"/>
  <c r="BV7" i="1"/>
  <c r="CU11" i="1"/>
  <c r="CQ11" i="1"/>
  <c r="CM11" i="1"/>
  <c r="CI11" i="1"/>
  <c r="CE11" i="1"/>
  <c r="CA11" i="1"/>
  <c r="CN2" i="1"/>
  <c r="CF2" i="1"/>
  <c r="BX2" i="1"/>
  <c r="CK1" i="2"/>
  <c r="CC1" i="2"/>
  <c r="BU1" i="2"/>
  <c r="CT17" i="1"/>
  <c r="CR17" i="1"/>
  <c r="CP17" i="1"/>
  <c r="CN17" i="1"/>
  <c r="CL17" i="1"/>
  <c r="CJ17" i="1"/>
  <c r="CH17" i="1"/>
  <c r="CF17" i="1"/>
  <c r="CD17" i="1"/>
  <c r="CB17" i="1"/>
  <c r="BZ17" i="1"/>
  <c r="BX17" i="1"/>
  <c r="CT9" i="1"/>
  <c r="CR9" i="1"/>
  <c r="CP9" i="1"/>
  <c r="CN9" i="1"/>
  <c r="CL9" i="1"/>
  <c r="CJ9" i="1"/>
  <c r="CH9" i="1"/>
  <c r="CF9" i="1"/>
  <c r="CB9" i="1"/>
  <c r="BX9" i="1"/>
  <c r="CT8" i="1"/>
  <c r="CR8" i="1"/>
  <c r="CP8" i="1"/>
  <c r="CN8" i="1"/>
  <c r="CL8" i="1"/>
  <c r="CJ8" i="1"/>
  <c r="CH8" i="1"/>
  <c r="CF8" i="1"/>
  <c r="CB8" i="1"/>
  <c r="BX8" i="1"/>
  <c r="CT7" i="1"/>
  <c r="CR7" i="1"/>
  <c r="CP7" i="1"/>
  <c r="CN7" i="1"/>
  <c r="CL7" i="1"/>
  <c r="CJ7" i="1"/>
  <c r="CH7" i="1"/>
  <c r="CF7" i="1"/>
  <c r="CB7" i="1"/>
  <c r="BX7" i="1"/>
  <c r="BW11" i="1"/>
  <c r="BS11" i="1"/>
  <c r="BO11" i="1"/>
  <c r="BP2" i="1"/>
  <c r="BH2" i="1"/>
  <c r="AZ2" i="1"/>
  <c r="AR2" i="1"/>
  <c r="BV17" i="1"/>
  <c r="BT17" i="1"/>
  <c r="BR17" i="1"/>
  <c r="BP17" i="1"/>
  <c r="BN17" i="1"/>
  <c r="BL17" i="1"/>
  <c r="BJ17" i="1"/>
  <c r="BH17" i="1"/>
  <c r="BF17" i="1"/>
  <c r="BD17" i="1"/>
  <c r="BB17" i="1"/>
  <c r="AZ17" i="1"/>
  <c r="AX17" i="1"/>
  <c r="AV17" i="1"/>
  <c r="AT17" i="1"/>
  <c r="AR17" i="1"/>
  <c r="BV9" i="1"/>
  <c r="BT9" i="1"/>
  <c r="BR9" i="1"/>
  <c r="BP9" i="1"/>
  <c r="BN9" i="1"/>
  <c r="BL9" i="1"/>
  <c r="BJ9" i="1"/>
  <c r="BH9" i="1"/>
  <c r="BF9" i="1"/>
  <c r="BD9" i="1"/>
  <c r="BB9" i="1"/>
  <c r="AZ9" i="1"/>
  <c r="AX9" i="1"/>
  <c r="AV9" i="1"/>
  <c r="AT9" i="1"/>
  <c r="AR9" i="1"/>
  <c r="BT8" i="1"/>
  <c r="BR8" i="1"/>
  <c r="BP8" i="1"/>
  <c r="BN8" i="1"/>
  <c r="BL8" i="1"/>
  <c r="BJ8" i="1"/>
  <c r="BH8" i="1"/>
  <c r="BF8" i="1"/>
  <c r="BD8" i="1"/>
  <c r="BB8" i="1"/>
  <c r="AZ8" i="1"/>
  <c r="AX8" i="1"/>
  <c r="AV8" i="1"/>
  <c r="AT8" i="1"/>
  <c r="AR8" i="1"/>
  <c r="BT7" i="1"/>
  <c r="BR7" i="1"/>
  <c r="BP7" i="1"/>
  <c r="BN7" i="1"/>
  <c r="BL7" i="1"/>
  <c r="BJ7" i="1"/>
  <c r="BH7" i="1"/>
  <c r="BF7" i="1"/>
  <c r="BD7" i="1"/>
  <c r="BB7" i="1"/>
  <c r="AZ7" i="1"/>
  <c r="AX7" i="1"/>
  <c r="AV7" i="1"/>
  <c r="AT7" i="1"/>
  <c r="AR7" i="1"/>
  <c r="AJ2" i="1"/>
  <c r="AB2" i="1"/>
  <c r="AP17" i="1"/>
  <c r="AN17" i="1"/>
  <c r="AL17" i="1"/>
  <c r="AJ17" i="1"/>
  <c r="AH17" i="1"/>
  <c r="AF17" i="1"/>
  <c r="AD17" i="1"/>
  <c r="AB17" i="1"/>
  <c r="AP9" i="1"/>
  <c r="AN9" i="1"/>
  <c r="AL9" i="1"/>
  <c r="AJ9" i="1"/>
  <c r="AH9" i="1"/>
  <c r="AF9" i="1"/>
  <c r="AD9" i="1"/>
  <c r="AB9" i="1"/>
  <c r="AP8" i="1"/>
  <c r="AN8" i="1"/>
  <c r="AL8" i="1"/>
  <c r="AJ8" i="1"/>
  <c r="AH8" i="1"/>
  <c r="AF8" i="1"/>
  <c r="AD8" i="1"/>
  <c r="AB8" i="1"/>
  <c r="AP7" i="1"/>
  <c r="AN7" i="1"/>
  <c r="AL7" i="1"/>
  <c r="AJ7" i="1"/>
  <c r="AH7" i="1"/>
  <c r="AF7" i="1"/>
  <c r="AD7" i="1"/>
  <c r="AB7" i="1"/>
  <c r="BM1" i="2"/>
  <c r="BE1" i="2"/>
  <c r="AW1" i="2"/>
  <c r="AO1" i="2"/>
  <c r="AG1" i="2"/>
  <c r="Y1" i="2"/>
  <c r="Q1" i="2"/>
  <c r="I1" i="2"/>
  <c r="A1" i="2"/>
  <c r="T2" i="1"/>
  <c r="L2" i="1"/>
  <c r="D2" i="1"/>
  <c r="Z8" i="1"/>
  <c r="Z9" i="1"/>
  <c r="Z7" i="1"/>
  <c r="R9" i="1"/>
  <c r="R8" i="1"/>
  <c r="R7" i="1"/>
  <c r="J9" i="1"/>
  <c r="J8" i="1"/>
  <c r="J7" i="1"/>
  <c r="V9" i="1"/>
  <c r="V8" i="1"/>
  <c r="V7" i="1"/>
  <c r="N9" i="1"/>
  <c r="N8" i="1"/>
  <c r="N7" i="1"/>
  <c r="F9" i="1"/>
  <c r="F8" i="1"/>
  <c r="F7" i="1"/>
  <c r="Z17" i="1"/>
  <c r="X17" i="1"/>
  <c r="V17" i="1"/>
  <c r="T17" i="1"/>
  <c r="R17" i="1"/>
  <c r="P17" i="1"/>
  <c r="N17" i="1"/>
  <c r="L17" i="1"/>
  <c r="J17" i="1"/>
  <c r="H17" i="1"/>
  <c r="F17" i="1"/>
  <c r="D17" i="1"/>
  <c r="T8" i="1"/>
  <c r="T7" i="1"/>
  <c r="L8" i="1"/>
  <c r="L7" i="1"/>
  <c r="D8" i="1"/>
  <c r="D7" i="1"/>
  <c r="X8" i="1"/>
  <c r="X7" i="1"/>
  <c r="P8" i="1"/>
  <c r="P7" i="1"/>
  <c r="H8" i="1"/>
  <c r="H7" i="1"/>
  <c r="X9" i="1"/>
  <c r="T9" i="1"/>
  <c r="P9" i="1"/>
  <c r="L9" i="1"/>
  <c r="H9" i="1"/>
  <c r="D9" i="1"/>
  <c r="C13" i="1" l="1"/>
</calcChain>
</file>

<file path=xl/sharedStrings.xml><?xml version="1.0" encoding="utf-8"?>
<sst xmlns="http://schemas.openxmlformats.org/spreadsheetml/2006/main" count="1055" uniqueCount="20">
  <si>
    <t>PRIMERA QUINCENA</t>
  </si>
  <si>
    <t>SEGUNDA QUINCENA</t>
  </si>
  <si>
    <t>Fecha Esperada</t>
  </si>
  <si>
    <t>Fecha de Emisión</t>
  </si>
  <si>
    <t>Días desde presentación</t>
  </si>
  <si>
    <t>Porcentaje</t>
  </si>
  <si>
    <t>Porcentaje pendiente a cobrar por quincena</t>
  </si>
  <si>
    <t>Pendiente a cobrar</t>
  </si>
  <si>
    <t>(en equivalentes a facturaciones quincenales)</t>
  </si>
  <si>
    <t>NOTAS DE CRÉDITO COMPENSATORIAS</t>
  </si>
  <si>
    <t>PAMI</t>
  </si>
  <si>
    <t>1º pago efectivo</t>
  </si>
  <si>
    <t>2º pago efectivo</t>
  </si>
  <si>
    <t>Pendiente</t>
  </si>
  <si>
    <t>A cargo de Afiliado</t>
  </si>
  <si>
    <t>Bonificación</t>
  </si>
  <si>
    <t>Fecha de Cierre</t>
  </si>
  <si>
    <t>Fecha de Presentación</t>
  </si>
  <si>
    <t>Notas de Crédito</t>
  </si>
  <si>
    <t>NC Compensación Costo Droguería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</si>
</sst>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theme="0"/>
      <name val="Calibri"/>
      <family val="2"/>
    </font>
    <font>
      <b/>
      <sz val="10"/>
      <color indexed="8"/>
      <name val="Calibri"/>
      <family val="2"/>
    </font>
    <font>
      <b/>
      <sz val="11"/>
      <color indexed="8"/>
      <name val="Calibri"/>
      <family val="2"/>
    </font>
    <font>
      <b/>
      <sz val="10"/>
      <color theme="0"/>
      <name val="Calibri"/>
      <family val="2"/>
    </font>
    <font>
      <b/>
      <sz val="10"/>
      <name val="Calibri"/>
      <family val="2"/>
    </font>
    <font>
      <sz val="10"/>
      <color indexed="8"/>
      <name val="Calibri"/>
      <family val="2"/>
    </font>
    <font>
      <sz val="12"/>
      <color indexed="8"/>
      <name val="Calibri"/>
      <family val="2"/>
    </font>
    <font>
      <b/>
      <sz val="18"/>
      <color theme="0"/>
      <name val="Calibri"/>
      <family val="2"/>
    </font>
    <font>
      <b/>
      <sz val="11"/>
      <color theme="1"/>
      <name val="Calibri"/>
      <family val="2"/>
    </font>
  </fonts>
  <fills count="1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9.9978637043366805E-2"/>
        <bgColor indexed="64"/>
      </patternFill>
    </fill>
    <fill>
      <patternFill patternType="solid">
        <fgColor rgb="FFFFC000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9" fontId="4" fillId="0" borderId="0" applyFont="0" applyFill="0" applyBorder="0" applyAlignment="0" applyProtection="0"/>
    <xf numFmtId="0" fontId="1" fillId="0" borderId="0"/>
    <xf numFmtId="0" fontId="1" fillId="0" borderId="0"/>
  </cellStyleXfs>
  <cellXfs count="156">
    <xf numFmtId="0" fontId="0" fillId="0" borderId="0" xfId="0"/>
    <xf numFmtId="0" fontId="0" fillId="0" borderId="0" xfId="0" applyAlignment="1">
      <alignment vertical="center"/>
    </xf>
    <xf numFmtId="0" fontId="7" fillId="0" borderId="0" xfId="0" applyFont="1" applyAlignment="1">
      <alignment horizontal="center" vertical="center"/>
    </xf>
    <xf numFmtId="0" fontId="1" fillId="0" borderId="0" xfId="2"/>
    <xf numFmtId="0" fontId="10" fillId="0" borderId="0" xfId="0" applyFont="1" applyAlignment="1">
      <alignment wrapText="1"/>
    </xf>
    <xf numFmtId="0" fontId="11" fillId="0" borderId="0" xfId="0" applyFont="1" applyAlignment="1">
      <alignment horizontal="center" vertical="center"/>
    </xf>
    <xf numFmtId="0" fontId="4" fillId="0" borderId="0" xfId="0" applyFont="1"/>
    <xf numFmtId="14" fontId="9" fillId="6" borderId="18" xfId="0" applyNumberFormat="1" applyFont="1" applyFill="1" applyBorder="1" applyAlignment="1">
      <alignment horizontal="center" wrapText="1"/>
    </xf>
    <xf numFmtId="1" fontId="9" fillId="6" borderId="18" xfId="0" applyNumberFormat="1" applyFont="1" applyFill="1" applyBorder="1" applyAlignment="1">
      <alignment horizontal="center" wrapText="1"/>
    </xf>
    <xf numFmtId="14" fontId="9" fillId="6" borderId="19" xfId="0" applyNumberFormat="1" applyFont="1" applyFill="1" applyBorder="1" applyAlignment="1">
      <alignment horizontal="center" wrapText="1"/>
    </xf>
    <xf numFmtId="14" fontId="9" fillId="6" borderId="20" xfId="0" applyNumberFormat="1" applyFont="1" applyFill="1" applyBorder="1" applyAlignment="1">
      <alignment horizontal="center" wrapText="1"/>
    </xf>
    <xf numFmtId="1" fontId="9" fillId="6" borderId="20" xfId="0" applyNumberFormat="1" applyFont="1" applyFill="1" applyBorder="1" applyAlignment="1">
      <alignment horizontal="center" wrapText="1"/>
    </xf>
    <xf numFmtId="14" fontId="9" fillId="7" borderId="17" xfId="0" applyNumberFormat="1" applyFont="1" applyFill="1" applyBorder="1" applyAlignment="1">
      <alignment horizontal="center" wrapText="1"/>
    </xf>
    <xf numFmtId="14" fontId="9" fillId="7" borderId="18" xfId="0" applyNumberFormat="1" applyFont="1" applyFill="1" applyBorder="1" applyAlignment="1">
      <alignment horizontal="center" wrapText="1"/>
    </xf>
    <xf numFmtId="1" fontId="9" fillId="7" borderId="18" xfId="0" applyNumberFormat="1" applyFont="1" applyFill="1" applyBorder="1" applyAlignment="1">
      <alignment horizontal="center" wrapText="1"/>
    </xf>
    <xf numFmtId="14" fontId="9" fillId="7" borderId="19" xfId="0" applyNumberFormat="1" applyFont="1" applyFill="1" applyBorder="1" applyAlignment="1">
      <alignment horizontal="center" wrapText="1"/>
    </xf>
    <xf numFmtId="14" fontId="9" fillId="7" borderId="20" xfId="0" applyNumberFormat="1" applyFont="1" applyFill="1" applyBorder="1" applyAlignment="1">
      <alignment horizontal="center" wrapText="1"/>
    </xf>
    <xf numFmtId="1" fontId="9" fillId="7" borderId="20" xfId="0" applyNumberFormat="1" applyFont="1" applyFill="1" applyBorder="1" applyAlignment="1">
      <alignment horizontal="center" wrapText="1"/>
    </xf>
    <xf numFmtId="14" fontId="9" fillId="6" borderId="15" xfId="0" applyNumberFormat="1" applyFont="1" applyFill="1" applyBorder="1" applyAlignment="1">
      <alignment horizontal="center" wrapText="1"/>
    </xf>
    <xf numFmtId="1" fontId="9" fillId="6" borderId="15" xfId="0" applyNumberFormat="1" applyFont="1" applyFill="1" applyBorder="1" applyAlignment="1">
      <alignment horizontal="center" wrapText="1"/>
    </xf>
    <xf numFmtId="9" fontId="4" fillId="4" borderId="3" xfId="1" applyFont="1" applyFill="1" applyBorder="1" applyAlignment="1">
      <alignment horizontal="center" vertical="center" wrapText="1"/>
    </xf>
    <xf numFmtId="9" fontId="3" fillId="4" borderId="3" xfId="1" applyFont="1" applyFill="1" applyBorder="1" applyAlignment="1">
      <alignment horizontal="center" vertical="center"/>
    </xf>
    <xf numFmtId="0" fontId="2" fillId="3" borderId="12" xfId="2" applyFont="1" applyFill="1" applyBorder="1" applyAlignment="1">
      <alignment horizontal="center" vertical="center"/>
    </xf>
    <xf numFmtId="0" fontId="2" fillId="3" borderId="13" xfId="2" applyFont="1" applyFill="1" applyBorder="1" applyAlignment="1">
      <alignment horizontal="center" vertical="center" wrapText="1"/>
    </xf>
    <xf numFmtId="0" fontId="5" fillId="10" borderId="1" xfId="0" applyFont="1" applyFill="1" applyBorder="1" applyAlignment="1">
      <alignment horizontal="center" vertical="center"/>
    </xf>
    <xf numFmtId="14" fontId="9" fillId="7" borderId="7" xfId="0" applyNumberFormat="1" applyFont="1" applyFill="1" applyBorder="1" applyAlignment="1">
      <alignment horizontal="center" wrapText="1"/>
    </xf>
    <xf numFmtId="14" fontId="9" fillId="7" borderId="23" xfId="0" applyNumberFormat="1" applyFont="1" applyFill="1" applyBorder="1" applyAlignment="1">
      <alignment horizontal="center" wrapText="1"/>
    </xf>
    <xf numFmtId="1" fontId="9" fillId="7" borderId="23" xfId="0" applyNumberFormat="1" applyFont="1" applyFill="1" applyBorder="1" applyAlignment="1">
      <alignment horizontal="center" wrapText="1"/>
    </xf>
    <xf numFmtId="0" fontId="8" fillId="5" borderId="9" xfId="0" applyFont="1" applyFill="1" applyBorder="1" applyAlignment="1">
      <alignment horizontal="center" vertical="center" wrapText="1"/>
    </xf>
    <xf numFmtId="0" fontId="8" fillId="5" borderId="11" xfId="0" applyFont="1" applyFill="1" applyBorder="1" applyAlignment="1">
      <alignment horizontal="center" vertical="center" wrapText="1"/>
    </xf>
    <xf numFmtId="1" fontId="8" fillId="5" borderId="25" xfId="0" applyNumberFormat="1" applyFont="1" applyFill="1" applyBorder="1" applyAlignment="1">
      <alignment horizontal="center" vertical="center" wrapText="1"/>
    </xf>
    <xf numFmtId="0" fontId="8" fillId="5" borderId="2" xfId="0" applyFont="1" applyFill="1" applyBorder="1" applyAlignment="1">
      <alignment horizontal="center" vertical="center" wrapText="1"/>
    </xf>
    <xf numFmtId="0" fontId="8" fillId="5" borderId="3" xfId="0" applyFont="1" applyFill="1" applyBorder="1" applyAlignment="1">
      <alignment horizontal="center" vertical="center" wrapText="1"/>
    </xf>
    <xf numFmtId="1" fontId="8" fillId="5" borderId="26" xfId="0" applyNumberFormat="1" applyFont="1" applyFill="1" applyBorder="1" applyAlignment="1">
      <alignment horizontal="center" vertical="center" wrapText="1"/>
    </xf>
    <xf numFmtId="0" fontId="8" fillId="8" borderId="2" xfId="0" applyFont="1" applyFill="1" applyBorder="1" applyAlignment="1">
      <alignment horizontal="center" vertical="center" wrapText="1"/>
    </xf>
    <xf numFmtId="0" fontId="8" fillId="8" borderId="3" xfId="0" applyFont="1" applyFill="1" applyBorder="1" applyAlignment="1">
      <alignment horizontal="center" vertical="center" wrapText="1"/>
    </xf>
    <xf numFmtId="1" fontId="8" fillId="8" borderId="26" xfId="0" applyNumberFormat="1" applyFont="1" applyFill="1" applyBorder="1" applyAlignment="1">
      <alignment horizontal="center" vertical="center" wrapText="1"/>
    </xf>
    <xf numFmtId="0" fontId="8" fillId="8" borderId="9" xfId="0" applyFont="1" applyFill="1" applyBorder="1" applyAlignment="1">
      <alignment horizontal="center" vertical="center" wrapText="1"/>
    </xf>
    <xf numFmtId="0" fontId="8" fillId="8" borderId="11" xfId="0" applyFont="1" applyFill="1" applyBorder="1" applyAlignment="1">
      <alignment horizontal="center" vertical="center" wrapText="1"/>
    </xf>
    <xf numFmtId="1" fontId="8" fillId="8" borderId="25" xfId="0" applyNumberFormat="1" applyFont="1" applyFill="1" applyBorder="1" applyAlignment="1">
      <alignment horizontal="center" vertical="center" wrapText="1"/>
    </xf>
    <xf numFmtId="0" fontId="8" fillId="12" borderId="2" xfId="0" applyFont="1" applyFill="1" applyBorder="1" applyAlignment="1">
      <alignment horizontal="center" vertical="center" wrapText="1"/>
    </xf>
    <xf numFmtId="0" fontId="8" fillId="12" borderId="3" xfId="0" applyFont="1" applyFill="1" applyBorder="1" applyAlignment="1">
      <alignment horizontal="center" vertical="center" wrapText="1"/>
    </xf>
    <xf numFmtId="1" fontId="8" fillId="12" borderId="3" xfId="0" applyNumberFormat="1" applyFont="1" applyFill="1" applyBorder="1" applyAlignment="1">
      <alignment horizontal="center" vertical="center" wrapText="1"/>
    </xf>
    <xf numFmtId="1" fontId="8" fillId="12" borderId="4" xfId="0" applyNumberFormat="1" applyFont="1" applyFill="1" applyBorder="1" applyAlignment="1">
      <alignment horizontal="center" vertical="center" wrapText="1"/>
    </xf>
    <xf numFmtId="0" fontId="8" fillId="11" borderId="2" xfId="0" applyFont="1" applyFill="1" applyBorder="1" applyAlignment="1">
      <alignment horizontal="center" vertical="center" wrapText="1"/>
    </xf>
    <xf numFmtId="0" fontId="8" fillId="11" borderId="3" xfId="0" applyFont="1" applyFill="1" applyBorder="1" applyAlignment="1">
      <alignment horizontal="center" vertical="center" wrapText="1"/>
    </xf>
    <xf numFmtId="1" fontId="8" fillId="11" borderId="3" xfId="0" applyNumberFormat="1" applyFont="1" applyFill="1" applyBorder="1" applyAlignment="1">
      <alignment horizontal="center" vertical="center" wrapText="1"/>
    </xf>
    <xf numFmtId="1" fontId="8" fillId="11" borderId="1" xfId="0" applyNumberFormat="1" applyFont="1" applyFill="1" applyBorder="1" applyAlignment="1">
      <alignment horizontal="center" vertical="center" wrapText="1"/>
    </xf>
    <xf numFmtId="1" fontId="8" fillId="12" borderId="1" xfId="0" applyNumberFormat="1" applyFont="1" applyFill="1" applyBorder="1" applyAlignment="1">
      <alignment horizontal="center" vertical="center" wrapText="1"/>
    </xf>
    <xf numFmtId="9" fontId="4" fillId="4" borderId="2" xfId="1" applyFont="1" applyFill="1" applyBorder="1" applyAlignment="1">
      <alignment horizontal="center" vertical="center" wrapText="1"/>
    </xf>
    <xf numFmtId="1" fontId="8" fillId="11" borderId="4" xfId="0" applyNumberFormat="1" applyFont="1" applyFill="1" applyBorder="1" applyAlignment="1">
      <alignment horizontal="center" vertical="center" wrapText="1"/>
    </xf>
    <xf numFmtId="14" fontId="9" fillId="6" borderId="7" xfId="0" applyNumberFormat="1" applyFont="1" applyFill="1" applyBorder="1" applyAlignment="1">
      <alignment horizontal="center" wrapText="1"/>
    </xf>
    <xf numFmtId="14" fontId="9" fillId="6" borderId="17" xfId="0" applyNumberFormat="1" applyFont="1" applyFill="1" applyBorder="1" applyAlignment="1">
      <alignment horizontal="center" wrapText="1"/>
    </xf>
    <xf numFmtId="14" fontId="0" fillId="0" borderId="29" xfId="0" applyNumberFormat="1" applyBorder="1"/>
    <xf numFmtId="14" fontId="0" fillId="0" borderId="24" xfId="0" applyNumberFormat="1" applyBorder="1"/>
    <xf numFmtId="14" fontId="0" fillId="0" borderId="16" xfId="0" applyNumberFormat="1" applyBorder="1"/>
    <xf numFmtId="0" fontId="8" fillId="11" borderId="4" xfId="0" applyFont="1" applyFill="1" applyBorder="1" applyAlignment="1">
      <alignment horizontal="center" vertical="center" wrapText="1"/>
    </xf>
    <xf numFmtId="0" fontId="8" fillId="11" borderId="5" xfId="0" applyFont="1" applyFill="1" applyBorder="1" applyAlignment="1">
      <alignment horizontal="center" vertical="center" wrapText="1"/>
    </xf>
    <xf numFmtId="0" fontId="8" fillId="11" borderId="14" xfId="0" applyFont="1" applyFill="1" applyBorder="1" applyAlignment="1">
      <alignment horizontal="center" vertical="center" wrapText="1"/>
    </xf>
    <xf numFmtId="1" fontId="8" fillId="11" borderId="14" xfId="0" applyNumberFormat="1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wrapText="1"/>
    </xf>
    <xf numFmtId="0" fontId="6" fillId="3" borderId="14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14" fontId="0" fillId="3" borderId="29" xfId="0" applyNumberFormat="1" applyFill="1" applyBorder="1"/>
    <xf numFmtId="16" fontId="0" fillId="0" borderId="0" xfId="0" applyNumberFormat="1"/>
    <xf numFmtId="14" fontId="0" fillId="0" borderId="0" xfId="0" applyNumberFormat="1"/>
    <xf numFmtId="10" fontId="9" fillId="5" borderId="16" xfId="1" applyNumberFormat="1" applyFont="1" applyFill="1" applyBorder="1" applyAlignment="1">
      <alignment horizontal="center" vertical="center" wrapText="1"/>
    </xf>
    <xf numFmtId="10" fontId="9" fillId="7" borderId="8" xfId="1" applyNumberFormat="1" applyFont="1" applyFill="1" applyBorder="1" applyAlignment="1">
      <alignment horizontal="center" vertical="center" wrapText="1"/>
    </xf>
    <xf numFmtId="10" fontId="9" fillId="7" borderId="16" xfId="1" applyNumberFormat="1" applyFont="1" applyFill="1" applyBorder="1" applyAlignment="1">
      <alignment horizontal="center" vertical="center" wrapText="1"/>
    </xf>
    <xf numFmtId="10" fontId="9" fillId="7" borderId="21" xfId="1" applyNumberFormat="1" applyFont="1" applyFill="1" applyBorder="1" applyAlignment="1">
      <alignment horizontal="center" wrapText="1"/>
    </xf>
    <xf numFmtId="10" fontId="9" fillId="8" borderId="16" xfId="1" applyNumberFormat="1" applyFont="1" applyFill="1" applyBorder="1" applyAlignment="1">
      <alignment horizontal="center" vertical="center" wrapText="1"/>
    </xf>
    <xf numFmtId="10" fontId="9" fillId="8" borderId="21" xfId="1" applyNumberFormat="1" applyFont="1" applyFill="1" applyBorder="1" applyAlignment="1">
      <alignment horizontal="center" vertical="center" wrapText="1"/>
    </xf>
    <xf numFmtId="10" fontId="9" fillId="6" borderId="8" xfId="1" applyNumberFormat="1" applyFont="1" applyFill="1" applyBorder="1" applyAlignment="1">
      <alignment horizontal="center" vertical="center" wrapText="1"/>
    </xf>
    <xf numFmtId="10" fontId="9" fillId="6" borderId="16" xfId="1" applyNumberFormat="1" applyFont="1" applyFill="1" applyBorder="1" applyAlignment="1">
      <alignment horizontal="center" vertical="center" wrapText="1"/>
    </xf>
    <xf numFmtId="10" fontId="9" fillId="6" borderId="21" xfId="1" applyNumberFormat="1" applyFont="1" applyFill="1" applyBorder="1" applyAlignment="1">
      <alignment horizontal="center" wrapText="1"/>
    </xf>
    <xf numFmtId="10" fontId="9" fillId="5" borderId="21" xfId="1" applyNumberFormat="1" applyFont="1" applyFill="1" applyBorder="1" applyAlignment="1">
      <alignment horizontal="center" vertical="center" wrapText="1"/>
    </xf>
    <xf numFmtId="9" fontId="3" fillId="4" borderId="4" xfId="1" applyFont="1" applyFill="1" applyBorder="1" applyAlignment="1">
      <alignment horizontal="center" vertical="center"/>
    </xf>
    <xf numFmtId="14" fontId="9" fillId="2" borderId="17" xfId="0" applyNumberFormat="1" applyFont="1" applyFill="1" applyBorder="1" applyAlignment="1">
      <alignment horizontal="center" wrapText="1"/>
    </xf>
    <xf numFmtId="14" fontId="9" fillId="2" borderId="18" xfId="0" applyNumberFormat="1" applyFont="1" applyFill="1" applyBorder="1" applyAlignment="1">
      <alignment horizontal="center" wrapText="1"/>
    </xf>
    <xf numFmtId="1" fontId="9" fillId="2" borderId="27" xfId="0" applyNumberFormat="1" applyFont="1" applyFill="1" applyBorder="1" applyAlignment="1">
      <alignment horizontal="center" wrapText="1"/>
    </xf>
    <xf numFmtId="9" fontId="9" fillId="12" borderId="1" xfId="1" applyFont="1" applyFill="1" applyBorder="1" applyAlignment="1">
      <alignment horizontal="center" wrapText="1"/>
    </xf>
    <xf numFmtId="1" fontId="9" fillId="6" borderId="27" xfId="0" applyNumberFormat="1" applyFont="1" applyFill="1" applyBorder="1" applyAlignment="1">
      <alignment horizontal="center" wrapText="1"/>
    </xf>
    <xf numFmtId="9" fontId="9" fillId="11" borderId="4" xfId="1" applyFont="1" applyFill="1" applyBorder="1" applyAlignment="1">
      <alignment horizontal="center" wrapText="1"/>
    </xf>
    <xf numFmtId="9" fontId="9" fillId="11" borderId="1" xfId="1" applyFont="1" applyFill="1" applyBorder="1" applyAlignment="1">
      <alignment horizontal="center" wrapText="1"/>
    </xf>
    <xf numFmtId="14" fontId="9" fillId="0" borderId="19" xfId="0" applyNumberFormat="1" applyFont="1" applyBorder="1" applyAlignment="1">
      <alignment horizontal="center" wrapText="1"/>
    </xf>
    <xf numFmtId="14" fontId="9" fillId="0" borderId="20" xfId="0" applyNumberFormat="1" applyFont="1" applyBorder="1" applyAlignment="1">
      <alignment horizontal="center" wrapText="1"/>
    </xf>
    <xf numFmtId="1" fontId="9" fillId="0" borderId="20" xfId="0" applyNumberFormat="1" applyFont="1" applyBorder="1" applyAlignment="1">
      <alignment horizontal="center" wrapText="1"/>
    </xf>
    <xf numFmtId="10" fontId="9" fillId="0" borderId="21" xfId="1" applyNumberFormat="1" applyFont="1" applyFill="1" applyBorder="1" applyAlignment="1">
      <alignment horizontal="center" wrapText="1"/>
    </xf>
    <xf numFmtId="14" fontId="9" fillId="2" borderId="7" xfId="0" applyNumberFormat="1" applyFont="1" applyFill="1" applyBorder="1" applyAlignment="1">
      <alignment horizontal="center" wrapText="1"/>
    </xf>
    <xf numFmtId="14" fontId="9" fillId="2" borderId="15" xfId="0" applyNumberFormat="1" applyFont="1" applyFill="1" applyBorder="1" applyAlignment="1">
      <alignment horizontal="center" wrapText="1"/>
    </xf>
    <xf numFmtId="1" fontId="9" fillId="2" borderId="15" xfId="0" applyNumberFormat="1" applyFont="1" applyFill="1" applyBorder="1" applyAlignment="1">
      <alignment horizontal="center" wrapText="1"/>
    </xf>
    <xf numFmtId="10" fontId="9" fillId="2" borderId="8" xfId="1" applyNumberFormat="1" applyFont="1" applyFill="1" applyBorder="1" applyAlignment="1">
      <alignment horizontal="center" vertical="center" wrapText="1"/>
    </xf>
    <xf numFmtId="1" fontId="9" fillId="2" borderId="18" xfId="0" applyNumberFormat="1" applyFont="1" applyFill="1" applyBorder="1" applyAlignment="1">
      <alignment horizontal="center" wrapText="1"/>
    </xf>
    <xf numFmtId="10" fontId="9" fillId="2" borderId="16" xfId="1" applyNumberFormat="1" applyFont="1" applyFill="1" applyBorder="1" applyAlignment="1">
      <alignment horizontal="center" vertical="center" wrapText="1"/>
    </xf>
    <xf numFmtId="14" fontId="9" fillId="13" borderId="19" xfId="0" applyNumberFormat="1" applyFont="1" applyFill="1" applyBorder="1" applyAlignment="1">
      <alignment horizontal="center" wrapText="1"/>
    </xf>
    <xf numFmtId="14" fontId="9" fillId="13" borderId="20" xfId="0" applyNumberFormat="1" applyFont="1" applyFill="1" applyBorder="1" applyAlignment="1">
      <alignment horizontal="center" wrapText="1"/>
    </xf>
    <xf numFmtId="1" fontId="9" fillId="13" borderId="20" xfId="0" applyNumberFormat="1" applyFont="1" applyFill="1" applyBorder="1" applyAlignment="1">
      <alignment horizontal="center" wrapText="1"/>
    </xf>
    <xf numFmtId="10" fontId="9" fillId="13" borderId="21" xfId="1" applyNumberFormat="1" applyFont="1" applyFill="1" applyBorder="1" applyAlignment="1">
      <alignment horizontal="center" wrapText="1"/>
    </xf>
    <xf numFmtId="14" fontId="9" fillId="0" borderId="17" xfId="0" applyNumberFormat="1" applyFont="1" applyBorder="1" applyAlignment="1">
      <alignment horizontal="center" wrapText="1"/>
    </xf>
    <xf numFmtId="14" fontId="9" fillId="0" borderId="18" xfId="0" applyNumberFormat="1" applyFont="1" applyBorder="1" applyAlignment="1">
      <alignment horizontal="center" wrapText="1"/>
    </xf>
    <xf numFmtId="1" fontId="9" fillId="0" borderId="18" xfId="0" applyNumberFormat="1" applyFont="1" applyBorder="1" applyAlignment="1">
      <alignment horizontal="center" wrapText="1"/>
    </xf>
    <xf numFmtId="10" fontId="9" fillId="0" borderId="16" xfId="1" applyNumberFormat="1" applyFont="1" applyFill="1" applyBorder="1" applyAlignment="1">
      <alignment horizontal="center" vertical="center" wrapText="1"/>
    </xf>
    <xf numFmtId="14" fontId="9" fillId="0" borderId="7" xfId="0" applyNumberFormat="1" applyFont="1" applyBorder="1" applyAlignment="1">
      <alignment horizontal="center" wrapText="1"/>
    </xf>
    <xf numFmtId="14" fontId="9" fillId="0" borderId="23" xfId="0" applyNumberFormat="1" applyFont="1" applyBorder="1" applyAlignment="1">
      <alignment horizontal="center" wrapText="1"/>
    </xf>
    <xf numFmtId="1" fontId="9" fillId="0" borderId="23" xfId="0" applyNumberFormat="1" applyFont="1" applyBorder="1" applyAlignment="1">
      <alignment horizontal="center" wrapText="1"/>
    </xf>
    <xf numFmtId="10" fontId="9" fillId="0" borderId="8" xfId="1" applyNumberFormat="1" applyFont="1" applyFill="1" applyBorder="1" applyAlignment="1">
      <alignment horizontal="center" vertical="center" wrapText="1"/>
    </xf>
    <xf numFmtId="1" fontId="9" fillId="0" borderId="27" xfId="0" applyNumberFormat="1" applyFont="1" applyBorder="1" applyAlignment="1">
      <alignment horizontal="center" wrapText="1"/>
    </xf>
    <xf numFmtId="14" fontId="9" fillId="13" borderId="15" xfId="0" applyNumberFormat="1" applyFont="1" applyFill="1" applyBorder="1" applyAlignment="1">
      <alignment horizontal="center" wrapText="1"/>
    </xf>
    <xf numFmtId="1" fontId="9" fillId="13" borderId="15" xfId="0" applyNumberFormat="1" applyFont="1" applyFill="1" applyBorder="1" applyAlignment="1">
      <alignment horizontal="center" wrapText="1"/>
    </xf>
    <xf numFmtId="10" fontId="9" fillId="13" borderId="8" xfId="1" applyNumberFormat="1" applyFont="1" applyFill="1" applyBorder="1" applyAlignment="1">
      <alignment horizontal="center" vertical="center" wrapText="1"/>
    </xf>
    <xf numFmtId="14" fontId="9" fillId="13" borderId="7" xfId="0" applyNumberFormat="1" applyFont="1" applyFill="1" applyBorder="1" applyAlignment="1">
      <alignment horizontal="center" wrapText="1"/>
    </xf>
    <xf numFmtId="14" fontId="9" fillId="14" borderId="17" xfId="0" applyNumberFormat="1" applyFont="1" applyFill="1" applyBorder="1" applyAlignment="1">
      <alignment horizontal="center" wrapText="1"/>
    </xf>
    <xf numFmtId="14" fontId="9" fillId="14" borderId="18" xfId="0" applyNumberFormat="1" applyFont="1" applyFill="1" applyBorder="1" applyAlignment="1">
      <alignment horizontal="center" wrapText="1"/>
    </xf>
    <xf numFmtId="1" fontId="9" fillId="14" borderId="27" xfId="0" applyNumberFormat="1" applyFont="1" applyFill="1" applyBorder="1" applyAlignment="1">
      <alignment horizontal="center" wrapText="1"/>
    </xf>
    <xf numFmtId="14" fontId="9" fillId="14" borderId="7" xfId="0" applyNumberFormat="1" applyFont="1" applyFill="1" applyBorder="1" applyAlignment="1">
      <alignment horizontal="center" wrapText="1"/>
    </xf>
    <xf numFmtId="14" fontId="9" fillId="14" borderId="15" xfId="0" applyNumberFormat="1" applyFont="1" applyFill="1" applyBorder="1" applyAlignment="1">
      <alignment horizontal="center" wrapText="1"/>
    </xf>
    <xf numFmtId="1" fontId="9" fillId="14" borderId="15" xfId="0" applyNumberFormat="1" applyFont="1" applyFill="1" applyBorder="1" applyAlignment="1">
      <alignment horizontal="center" wrapText="1"/>
    </xf>
    <xf numFmtId="10" fontId="9" fillId="14" borderId="8" xfId="1" applyNumberFormat="1" applyFont="1" applyFill="1" applyBorder="1" applyAlignment="1">
      <alignment horizontal="center" vertical="center" wrapText="1"/>
    </xf>
    <xf numFmtId="0" fontId="8" fillId="11" borderId="2" xfId="0" applyFont="1" applyFill="1" applyBorder="1" applyAlignment="1">
      <alignment horizontal="center" wrapText="1"/>
    </xf>
    <xf numFmtId="0" fontId="8" fillId="11" borderId="3" xfId="0" applyFont="1" applyFill="1" applyBorder="1" applyAlignment="1">
      <alignment horizontal="center" wrapText="1"/>
    </xf>
    <xf numFmtId="0" fontId="8" fillId="11" borderId="4" xfId="0" applyFont="1" applyFill="1" applyBorder="1" applyAlignment="1">
      <alignment horizontal="center" wrapText="1"/>
    </xf>
    <xf numFmtId="0" fontId="8" fillId="12" borderId="2" xfId="0" applyFont="1" applyFill="1" applyBorder="1" applyAlignment="1">
      <alignment horizontal="center" wrapText="1"/>
    </xf>
    <xf numFmtId="0" fontId="8" fillId="12" borderId="3" xfId="0" applyFont="1" applyFill="1" applyBorder="1" applyAlignment="1">
      <alignment horizontal="center" wrapText="1"/>
    </xf>
    <xf numFmtId="0" fontId="8" fillId="12" borderId="4" xfId="0" applyFont="1" applyFill="1" applyBorder="1" applyAlignment="1">
      <alignment horizontal="center" wrapText="1"/>
    </xf>
    <xf numFmtId="0" fontId="6" fillId="5" borderId="2" xfId="0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 wrapText="1"/>
    </xf>
    <xf numFmtId="0" fontId="6" fillId="8" borderId="2" xfId="0" applyFont="1" applyFill="1" applyBorder="1" applyAlignment="1">
      <alignment horizontal="center" vertical="center" wrapText="1"/>
    </xf>
    <xf numFmtId="0" fontId="6" fillId="8" borderId="3" xfId="0" applyFont="1" applyFill="1" applyBorder="1" applyAlignment="1">
      <alignment horizontal="center" vertical="center" wrapText="1"/>
    </xf>
    <xf numFmtId="0" fontId="6" fillId="8" borderId="4" xfId="0" applyFont="1" applyFill="1" applyBorder="1" applyAlignment="1">
      <alignment horizontal="center" vertical="center" wrapText="1"/>
    </xf>
    <xf numFmtId="0" fontId="6" fillId="5" borderId="5" xfId="0" applyFont="1" applyFill="1" applyBorder="1" applyAlignment="1">
      <alignment horizontal="center" vertical="center" wrapText="1"/>
    </xf>
    <xf numFmtId="0" fontId="6" fillId="5" borderId="14" xfId="0" applyFont="1" applyFill="1" applyBorder="1" applyAlignment="1">
      <alignment horizontal="center" vertical="center" wrapText="1"/>
    </xf>
    <xf numFmtId="0" fontId="6" fillId="5" borderId="6" xfId="0" applyFont="1" applyFill="1" applyBorder="1" applyAlignment="1">
      <alignment horizontal="center" vertical="center" wrapText="1"/>
    </xf>
    <xf numFmtId="0" fontId="6" fillId="8" borderId="5" xfId="0" applyFont="1" applyFill="1" applyBorder="1" applyAlignment="1">
      <alignment horizontal="center" vertical="center" wrapText="1"/>
    </xf>
    <xf numFmtId="0" fontId="6" fillId="8" borderId="14" xfId="0" applyFont="1" applyFill="1" applyBorder="1" applyAlignment="1">
      <alignment horizontal="center" vertical="center" wrapText="1"/>
    </xf>
    <xf numFmtId="0" fontId="6" fillId="8" borderId="6" xfId="0" applyFont="1" applyFill="1" applyBorder="1" applyAlignment="1">
      <alignment horizontal="center" vertical="center" wrapText="1"/>
    </xf>
    <xf numFmtId="0" fontId="3" fillId="4" borderId="2" xfId="2" applyFont="1" applyFill="1" applyBorder="1" applyAlignment="1">
      <alignment horizontal="left"/>
    </xf>
    <xf numFmtId="0" fontId="3" fillId="4" borderId="3" xfId="2" applyFont="1" applyFill="1" applyBorder="1" applyAlignment="1">
      <alignment horizontal="left"/>
    </xf>
    <xf numFmtId="0" fontId="2" fillId="3" borderId="2" xfId="2" applyFont="1" applyFill="1" applyBorder="1" applyAlignment="1">
      <alignment horizontal="left" vertical="center"/>
    </xf>
    <xf numFmtId="0" fontId="2" fillId="3" borderId="4" xfId="2" applyFont="1" applyFill="1" applyBorder="1" applyAlignment="1">
      <alignment horizontal="left" vertical="center"/>
    </xf>
    <xf numFmtId="9" fontId="12" fillId="9" borderId="6" xfId="0" applyNumberFormat="1" applyFont="1" applyFill="1" applyBorder="1" applyAlignment="1">
      <alignment horizontal="center" vertical="center" wrapText="1"/>
    </xf>
    <xf numFmtId="9" fontId="12" fillId="9" borderId="10" xfId="0" applyNumberFormat="1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5" fillId="3" borderId="28" xfId="0" applyFont="1" applyFill="1" applyBorder="1" applyAlignment="1">
      <alignment horizontal="center" vertical="center" wrapText="1"/>
    </xf>
    <xf numFmtId="0" fontId="13" fillId="4" borderId="19" xfId="0" applyFont="1" applyFill="1" applyBorder="1" applyAlignment="1">
      <alignment horizontal="left" vertical="center" wrapText="1"/>
    </xf>
    <xf numFmtId="0" fontId="13" fillId="4" borderId="21" xfId="0" applyFont="1" applyFill="1" applyBorder="1" applyAlignment="1">
      <alignment horizontal="left" vertical="center" wrapText="1"/>
    </xf>
    <xf numFmtId="0" fontId="13" fillId="4" borderId="24" xfId="0" applyFont="1" applyFill="1" applyBorder="1" applyAlignment="1">
      <alignment horizontal="left" vertical="center" wrapText="1"/>
    </xf>
    <xf numFmtId="0" fontId="13" fillId="4" borderId="16" xfId="0" applyFont="1" applyFill="1" applyBorder="1" applyAlignment="1">
      <alignment horizontal="left" vertical="center" wrapText="1"/>
    </xf>
    <xf numFmtId="0" fontId="3" fillId="4" borderId="19" xfId="2" applyFont="1" applyFill="1" applyBorder="1"/>
    <xf numFmtId="0" fontId="3" fillId="4" borderId="31" xfId="2" applyFont="1" applyFill="1" applyBorder="1"/>
    <xf numFmtId="0" fontId="3" fillId="4" borderId="17" xfId="2" applyFont="1" applyFill="1" applyBorder="1"/>
    <xf numFmtId="0" fontId="3" fillId="4" borderId="27" xfId="2" applyFont="1" applyFill="1" applyBorder="1"/>
    <xf numFmtId="0" fontId="3" fillId="4" borderId="7" xfId="2" applyFont="1" applyFill="1" applyBorder="1"/>
    <xf numFmtId="0" fontId="3" fillId="4" borderId="30" xfId="2" applyFont="1" applyFill="1" applyBorder="1"/>
  </cellXfs>
  <cellStyles count="4">
    <cellStyle name="Normal" xfId="0" builtinId="0"/>
    <cellStyle name="Normal 2" xfId="2" xr:uid="{00000000-0005-0000-0000-000001000000}"/>
    <cellStyle name="Normal 3" xfId="3" xr:uid="{00000000-0005-0000-0000-000002000000}"/>
    <cellStyle name="Porcentaje" xfId="1" builtinId="5"/>
  </cellStyles>
  <dxfs count="857"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ont>
        <b/>
        <i val="0"/>
        <color rgb="FFFF0000"/>
      </font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0000"/>
      </font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 val="0"/>
        <color rgb="FFFF0000"/>
      </font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ont>
        <b/>
        <i val="0"/>
        <color rgb="FFFF0000"/>
      </font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0000"/>
      </font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0000"/>
      </font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ont>
        <b/>
        <i val="0"/>
        <color rgb="FFFF0000"/>
      </font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0000"/>
      </font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0000"/>
      </font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ont>
        <b/>
        <i val="0"/>
        <color rgb="FFFF0000"/>
      </font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0000"/>
      </font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0000"/>
      </font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ont>
        <b/>
        <i val="0"/>
        <color rgb="FFFF0000"/>
      </font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ont>
        <b/>
        <i val="0"/>
        <color rgb="FFFF0000"/>
      </font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b/>
        <i val="0"/>
        <color rgb="FFFF0000"/>
      </font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ont>
        <b/>
        <i val="0"/>
        <color rgb="FFFF0000"/>
      </font>
    </dxf>
    <dxf>
      <fill>
        <patternFill>
          <bgColor rgb="FFFF0000"/>
        </patternFill>
      </fill>
    </dxf>
    <dxf>
      <font>
        <b/>
        <i val="0"/>
        <color rgb="FFFF0000"/>
      </font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ont>
        <b/>
        <i val="0"/>
        <color rgb="FFFF0000"/>
      </font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0000"/>
      </font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ont>
        <b/>
        <i val="0"/>
        <color rgb="FFFF0000"/>
      </font>
    </dxf>
    <dxf>
      <fill>
        <patternFill>
          <bgColor rgb="FF92D050"/>
        </patternFill>
      </fill>
    </dxf>
    <dxf>
      <font>
        <b/>
        <i val="0"/>
        <color rgb="FFFF0000"/>
      </font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rgb="FFFF0000"/>
        </patternFill>
      </fill>
    </dxf>
    <dxf>
      <font>
        <b/>
        <i val="0"/>
        <color rgb="FFFF0000"/>
      </font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</dxf>
    <dxf>
      <fill>
        <patternFill>
          <bgColor rgb="FF92D050"/>
        </patternFill>
      </fill>
    </dxf>
    <dxf>
      <font>
        <b/>
        <i val="0"/>
        <color rgb="FFFF0000"/>
      </font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0000"/>
      </font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ont>
        <b/>
        <i val="0"/>
        <color rgb="FFFF0000"/>
      </font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0000"/>
      </font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b/>
        <i val="0"/>
        <color rgb="FFFF000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Y17"/>
  <sheetViews>
    <sheetView tabSelected="1" zoomScale="90" zoomScaleNormal="90" workbookViewId="0">
      <pane xSplit="3" ySplit="4" topLeftCell="KY5" activePane="bottomRight" state="frozen"/>
      <selection pane="topRight" activeCell="D1" sqref="D1"/>
      <selection pane="bottomLeft" activeCell="A5" sqref="A5"/>
      <selection pane="bottomRight" activeCell="LH7" sqref="LH7:LK9"/>
    </sheetView>
  </sheetViews>
  <sheetFormatPr baseColWidth="10" defaultColWidth="11.453125" defaultRowHeight="14.5" x14ac:dyDescent="0.35"/>
  <cols>
    <col min="1" max="1" width="3" customWidth="1"/>
    <col min="2" max="2" width="34.7265625" customWidth="1"/>
    <col min="3" max="3" width="11.81640625" customWidth="1"/>
    <col min="4" max="99" width="11.453125" customWidth="1"/>
  </cols>
  <sheetData>
    <row r="1" spans="1:363" ht="8.15" customHeight="1" thickBot="1" x14ac:dyDescent="0.4"/>
    <row r="2" spans="1:363" ht="15.75" customHeight="1" thickBot="1" x14ac:dyDescent="0.4">
      <c r="B2" s="24" t="s">
        <v>10</v>
      </c>
      <c r="D2" s="121" t="str">
        <f>"ABRIL 2022"</f>
        <v>ABRIL 2022</v>
      </c>
      <c r="E2" s="122"/>
      <c r="F2" s="122"/>
      <c r="G2" s="122"/>
      <c r="H2" s="122"/>
      <c r="I2" s="122"/>
      <c r="J2" s="122"/>
      <c r="K2" s="123"/>
      <c r="L2" s="118" t="str">
        <f>"MAYO 2022"</f>
        <v>MAYO 2022</v>
      </c>
      <c r="M2" s="119"/>
      <c r="N2" s="119"/>
      <c r="O2" s="119"/>
      <c r="P2" s="119"/>
      <c r="Q2" s="119"/>
      <c r="R2" s="119"/>
      <c r="S2" s="120"/>
      <c r="T2" s="121" t="str">
        <f>"JUNIO 2022"</f>
        <v>JUNIO 2022</v>
      </c>
      <c r="U2" s="122"/>
      <c r="V2" s="122"/>
      <c r="W2" s="122"/>
      <c r="X2" s="122"/>
      <c r="Y2" s="122"/>
      <c r="Z2" s="122"/>
      <c r="AA2" s="123"/>
      <c r="AB2" s="118" t="str">
        <f>"JULIO 2022"</f>
        <v>JULIO 2022</v>
      </c>
      <c r="AC2" s="119"/>
      <c r="AD2" s="119"/>
      <c r="AE2" s="119"/>
      <c r="AF2" s="119"/>
      <c r="AG2" s="119"/>
      <c r="AH2" s="119"/>
      <c r="AI2" s="120"/>
      <c r="AJ2" s="121" t="str">
        <f>"AGOSTO 2022"</f>
        <v>AGOSTO 2022</v>
      </c>
      <c r="AK2" s="122"/>
      <c r="AL2" s="122"/>
      <c r="AM2" s="122"/>
      <c r="AN2" s="122"/>
      <c r="AO2" s="122"/>
      <c r="AP2" s="122"/>
      <c r="AQ2" s="123"/>
      <c r="AR2" s="118" t="str">
        <f>"SEPTIEMBRE 2022"</f>
        <v>SEPTIEMBRE 2022</v>
      </c>
      <c r="AS2" s="119"/>
      <c r="AT2" s="119"/>
      <c r="AU2" s="119"/>
      <c r="AV2" s="119"/>
      <c r="AW2" s="119"/>
      <c r="AX2" s="119"/>
      <c r="AY2" s="120"/>
      <c r="AZ2" s="121" t="str">
        <f>"OCTUBRE 2022"</f>
        <v>OCTUBRE 2022</v>
      </c>
      <c r="BA2" s="122"/>
      <c r="BB2" s="122"/>
      <c r="BC2" s="122"/>
      <c r="BD2" s="122"/>
      <c r="BE2" s="122"/>
      <c r="BF2" s="122"/>
      <c r="BG2" s="123"/>
      <c r="BH2" s="118" t="str">
        <f>"NOVIEMBRE 2022"</f>
        <v>NOVIEMBRE 2022</v>
      </c>
      <c r="BI2" s="119"/>
      <c r="BJ2" s="119"/>
      <c r="BK2" s="119"/>
      <c r="BL2" s="119"/>
      <c r="BM2" s="119"/>
      <c r="BN2" s="119"/>
      <c r="BO2" s="120"/>
      <c r="BP2" s="121" t="str">
        <f>"DICIEMBRE 2022"</f>
        <v>DICIEMBRE 2022</v>
      </c>
      <c r="BQ2" s="122"/>
      <c r="BR2" s="122"/>
      <c r="BS2" s="122"/>
      <c r="BT2" s="122"/>
      <c r="BU2" s="122"/>
      <c r="BV2" s="122"/>
      <c r="BW2" s="123"/>
      <c r="BX2" s="118" t="str">
        <f>"ENERO 2023"</f>
        <v>ENERO 2023</v>
      </c>
      <c r="BY2" s="119"/>
      <c r="BZ2" s="119"/>
      <c r="CA2" s="119"/>
      <c r="CB2" s="119"/>
      <c r="CC2" s="119"/>
      <c r="CD2" s="119"/>
      <c r="CE2" s="120"/>
      <c r="CF2" s="121" t="str">
        <f>"FEBRERO 2023"</f>
        <v>FEBRERO 2023</v>
      </c>
      <c r="CG2" s="122"/>
      <c r="CH2" s="122"/>
      <c r="CI2" s="122"/>
      <c r="CJ2" s="122"/>
      <c r="CK2" s="122"/>
      <c r="CL2" s="122"/>
      <c r="CM2" s="123"/>
      <c r="CN2" s="118" t="str">
        <f>"MARZO 2023"</f>
        <v>MARZO 2023</v>
      </c>
      <c r="CO2" s="119"/>
      <c r="CP2" s="119"/>
      <c r="CQ2" s="119"/>
      <c r="CR2" s="119"/>
      <c r="CS2" s="119"/>
      <c r="CT2" s="119"/>
      <c r="CU2" s="120"/>
      <c r="CV2" s="121" t="str">
        <f>"ABRIL 2023"</f>
        <v>ABRIL 2023</v>
      </c>
      <c r="CW2" s="122"/>
      <c r="CX2" s="122"/>
      <c r="CY2" s="122"/>
      <c r="CZ2" s="122"/>
      <c r="DA2" s="122"/>
      <c r="DB2" s="122"/>
      <c r="DC2" s="123"/>
      <c r="DD2" s="118" t="str">
        <f>"MAYO 2023"</f>
        <v>MAYO 2023</v>
      </c>
      <c r="DE2" s="119"/>
      <c r="DF2" s="119"/>
      <c r="DG2" s="119"/>
      <c r="DH2" s="119"/>
      <c r="DI2" s="119"/>
      <c r="DJ2" s="119"/>
      <c r="DK2" s="120"/>
      <c r="DL2" s="121" t="str">
        <f>"JUNIO 2023"</f>
        <v>JUNIO 2023</v>
      </c>
      <c r="DM2" s="122"/>
      <c r="DN2" s="122"/>
      <c r="DO2" s="122"/>
      <c r="DP2" s="122"/>
      <c r="DQ2" s="122"/>
      <c r="DR2" s="122"/>
      <c r="DS2" s="123"/>
      <c r="DT2" s="118" t="str">
        <f>"JULIO 2023"</f>
        <v>JULIO 2023</v>
      </c>
      <c r="DU2" s="119"/>
      <c r="DV2" s="119"/>
      <c r="DW2" s="119"/>
      <c r="DX2" s="119"/>
      <c r="DY2" s="119"/>
      <c r="DZ2" s="119"/>
      <c r="EA2" s="120"/>
      <c r="EB2" s="121" t="str">
        <f>"AGOSTO 2023"</f>
        <v>AGOSTO 2023</v>
      </c>
      <c r="EC2" s="122"/>
      <c r="ED2" s="122"/>
      <c r="EE2" s="122"/>
      <c r="EF2" s="122"/>
      <c r="EG2" s="122"/>
      <c r="EH2" s="122"/>
      <c r="EI2" s="123"/>
      <c r="EJ2" s="118" t="str">
        <f>"SEPTIEMBRE 2023"</f>
        <v>SEPTIEMBRE 2023</v>
      </c>
      <c r="EK2" s="119"/>
      <c r="EL2" s="119"/>
      <c r="EM2" s="119"/>
      <c r="EN2" s="119"/>
      <c r="EO2" s="119"/>
      <c r="EP2" s="119"/>
      <c r="EQ2" s="120"/>
      <c r="ER2" s="121" t="str">
        <f>"OCTUBRE 2023"</f>
        <v>OCTUBRE 2023</v>
      </c>
      <c r="ES2" s="122"/>
      <c r="ET2" s="122"/>
      <c r="EU2" s="122"/>
      <c r="EV2" s="122"/>
      <c r="EW2" s="122"/>
      <c r="EX2" s="122"/>
      <c r="EY2" s="123"/>
      <c r="EZ2" s="118" t="str">
        <f>"NOVIEMBRE 2023"</f>
        <v>NOVIEMBRE 2023</v>
      </c>
      <c r="FA2" s="119"/>
      <c r="FB2" s="119"/>
      <c r="FC2" s="119"/>
      <c r="FD2" s="119"/>
      <c r="FE2" s="119"/>
      <c r="FF2" s="119"/>
      <c r="FG2" s="120"/>
      <c r="FH2" s="121" t="str">
        <f>"DICIEMBRE 2023"</f>
        <v>DICIEMBRE 2023</v>
      </c>
      <c r="FI2" s="122"/>
      <c r="FJ2" s="122"/>
      <c r="FK2" s="122"/>
      <c r="FL2" s="122"/>
      <c r="FM2" s="122"/>
      <c r="FN2" s="122"/>
      <c r="FO2" s="123"/>
      <c r="FP2" s="118" t="str">
        <f>"ENERO 2024"</f>
        <v>ENERO 2024</v>
      </c>
      <c r="FQ2" s="119"/>
      <c r="FR2" s="119"/>
      <c r="FS2" s="119"/>
      <c r="FT2" s="119"/>
      <c r="FU2" s="119"/>
      <c r="FV2" s="119"/>
      <c r="FW2" s="120"/>
      <c r="FX2" s="121" t="str">
        <f>"FEBRERO 2024"</f>
        <v>FEBRERO 2024</v>
      </c>
      <c r="FY2" s="122"/>
      <c r="FZ2" s="122"/>
      <c r="GA2" s="122"/>
      <c r="GB2" s="122"/>
      <c r="GC2" s="122"/>
      <c r="GD2" s="122"/>
      <c r="GE2" s="123"/>
      <c r="GF2" s="118" t="str">
        <f>"MARZO 2024"</f>
        <v>MARZO 2024</v>
      </c>
      <c r="GG2" s="119"/>
      <c r="GH2" s="119"/>
      <c r="GI2" s="119"/>
      <c r="GJ2" s="119"/>
      <c r="GK2" s="119"/>
      <c r="GL2" s="119"/>
      <c r="GM2" s="120"/>
      <c r="GN2" s="121" t="str">
        <f>"ABRIL 2024"</f>
        <v>ABRIL 2024</v>
      </c>
      <c r="GO2" s="122"/>
      <c r="GP2" s="122"/>
      <c r="GQ2" s="122"/>
      <c r="GR2" s="122"/>
      <c r="GS2" s="122"/>
      <c r="GT2" s="122"/>
      <c r="GU2" s="123"/>
      <c r="GV2" s="118" t="str">
        <f>"MAYO 2024"</f>
        <v>MAYO 2024</v>
      </c>
      <c r="GW2" s="119"/>
      <c r="GX2" s="119"/>
      <c r="GY2" s="119"/>
      <c r="GZ2" s="119"/>
      <c r="HA2" s="119"/>
      <c r="HB2" s="119"/>
      <c r="HC2" s="120"/>
      <c r="HD2" s="121" t="str">
        <f>"JUNIO 2024"</f>
        <v>JUNIO 2024</v>
      </c>
      <c r="HE2" s="122"/>
      <c r="HF2" s="122"/>
      <c r="HG2" s="122"/>
      <c r="HH2" s="122"/>
      <c r="HI2" s="122"/>
      <c r="HJ2" s="122"/>
      <c r="HK2" s="123"/>
      <c r="HL2" s="118" t="str">
        <f>"JULIO 2024"</f>
        <v>JULIO 2024</v>
      </c>
      <c r="HM2" s="119"/>
      <c r="HN2" s="119"/>
      <c r="HO2" s="119"/>
      <c r="HP2" s="119"/>
      <c r="HQ2" s="119"/>
      <c r="HR2" s="119"/>
      <c r="HS2" s="120"/>
      <c r="HT2" s="121" t="str">
        <f>"AGOSTO 2024"</f>
        <v>AGOSTO 2024</v>
      </c>
      <c r="HU2" s="122"/>
      <c r="HV2" s="122"/>
      <c r="HW2" s="122"/>
      <c r="HX2" s="122"/>
      <c r="HY2" s="122"/>
      <c r="HZ2" s="122"/>
      <c r="IA2" s="123"/>
      <c r="IB2" s="118" t="str">
        <f>"SEPTIEMBRE 2024"</f>
        <v>SEPTIEMBRE 2024</v>
      </c>
      <c r="IC2" s="119"/>
      <c r="ID2" s="119"/>
      <c r="IE2" s="119"/>
      <c r="IF2" s="119"/>
      <c r="IG2" s="119"/>
      <c r="IH2" s="119"/>
      <c r="II2" s="120"/>
      <c r="IJ2" s="121" t="str">
        <f>"OCTUBRE 2024"</f>
        <v>OCTUBRE 2024</v>
      </c>
      <c r="IK2" s="122"/>
      <c r="IL2" s="122"/>
      <c r="IM2" s="122"/>
      <c r="IN2" s="122"/>
      <c r="IO2" s="122"/>
      <c r="IP2" s="122"/>
      <c r="IQ2" s="123"/>
      <c r="IR2" s="118" t="str">
        <f>"NOVIEMBRE 2024"</f>
        <v>NOVIEMBRE 2024</v>
      </c>
      <c r="IS2" s="119"/>
      <c r="IT2" s="119"/>
      <c r="IU2" s="119"/>
      <c r="IV2" s="119"/>
      <c r="IW2" s="119"/>
      <c r="IX2" s="119"/>
      <c r="IY2" s="120"/>
      <c r="IZ2" s="121" t="str">
        <f>"DICIEMBRE 2024"</f>
        <v>DICIEMBRE 2024</v>
      </c>
      <c r="JA2" s="122"/>
      <c r="JB2" s="122"/>
      <c r="JC2" s="122"/>
      <c r="JD2" s="122"/>
      <c r="JE2" s="122"/>
      <c r="JF2" s="122"/>
      <c r="JG2" s="123"/>
      <c r="JH2" s="118" t="str">
        <f>"ENERO 2025"</f>
        <v>ENERO 2025</v>
      </c>
      <c r="JI2" s="119"/>
      <c r="JJ2" s="119"/>
      <c r="JK2" s="119"/>
      <c r="JL2" s="119"/>
      <c r="JM2" s="119"/>
      <c r="JN2" s="119"/>
      <c r="JO2" s="120"/>
      <c r="JP2" s="121" t="str">
        <f>"FEBRERO 2025"</f>
        <v>FEBRERO 2025</v>
      </c>
      <c r="JQ2" s="122"/>
      <c r="JR2" s="122"/>
      <c r="JS2" s="122"/>
      <c r="JT2" s="122"/>
      <c r="JU2" s="122"/>
      <c r="JV2" s="122"/>
      <c r="JW2" s="123"/>
      <c r="JX2" s="118" t="str">
        <f>"MARZO 2025"</f>
        <v>MARZO 2025</v>
      </c>
      <c r="JY2" s="119"/>
      <c r="JZ2" s="119"/>
      <c r="KA2" s="119"/>
      <c r="KB2" s="119"/>
      <c r="KC2" s="119"/>
      <c r="KD2" s="119"/>
      <c r="KE2" s="120"/>
      <c r="KF2" s="121" t="str">
        <f>"ABRIL 2025"</f>
        <v>ABRIL 2025</v>
      </c>
      <c r="KG2" s="122"/>
      <c r="KH2" s="122"/>
      <c r="KI2" s="122"/>
      <c r="KJ2" s="122"/>
      <c r="KK2" s="122"/>
      <c r="KL2" s="122"/>
      <c r="KM2" s="123"/>
      <c r="KN2" s="118" t="str">
        <f>"MAYO 2025"</f>
        <v>MAYO 2025</v>
      </c>
      <c r="KO2" s="119"/>
      <c r="KP2" s="119"/>
      <c r="KQ2" s="119"/>
      <c r="KR2" s="119"/>
      <c r="KS2" s="119"/>
      <c r="KT2" s="119"/>
      <c r="KU2" s="120"/>
      <c r="KV2" s="121" t="str">
        <f>"JUNIO 2025"</f>
        <v>JUNIO 2025</v>
      </c>
      <c r="KW2" s="122"/>
      <c r="KX2" s="122"/>
      <c r="KY2" s="122"/>
      <c r="KZ2" s="122"/>
      <c r="LA2" s="122"/>
      <c r="LB2" s="122"/>
      <c r="LC2" s="123"/>
      <c r="LD2" s="118" t="str">
        <f>"JULIO 2025"</f>
        <v>JULIO 2025</v>
      </c>
      <c r="LE2" s="119"/>
      <c r="LF2" s="119"/>
      <c r="LG2" s="119"/>
      <c r="LH2" s="119"/>
      <c r="LI2" s="119"/>
      <c r="LJ2" s="119"/>
      <c r="LK2" s="120"/>
      <c r="LL2" s="121" t="str">
        <f>"AGOSTO 2025"</f>
        <v>AGOSTO 2025</v>
      </c>
      <c r="LM2" s="122"/>
      <c r="LN2" s="122"/>
      <c r="LO2" s="122"/>
      <c r="LP2" s="122"/>
      <c r="LQ2" s="122"/>
      <c r="LR2" s="122"/>
      <c r="LS2" s="123"/>
      <c r="LT2" s="118" t="str">
        <f>"SEPTIEMBRE 2025"</f>
        <v>SEPTIEMBRE 2025</v>
      </c>
      <c r="LU2" s="119"/>
      <c r="LV2" s="119"/>
      <c r="LW2" s="119"/>
      <c r="LX2" s="119"/>
      <c r="LY2" s="119"/>
      <c r="LZ2" s="119"/>
      <c r="MA2" s="120"/>
      <c r="MB2" s="121" t="str">
        <f>"OCTUBRE 2025"</f>
        <v>OCTUBRE 2025</v>
      </c>
      <c r="MC2" s="122"/>
      <c r="MD2" s="122"/>
      <c r="ME2" s="122"/>
      <c r="MF2" s="122"/>
      <c r="MG2" s="122"/>
      <c r="MH2" s="122"/>
      <c r="MI2" s="123"/>
      <c r="MJ2" s="118" t="str">
        <f>"NOVIEMBRE 2025"</f>
        <v>NOVIEMBRE 2025</v>
      </c>
      <c r="MK2" s="119"/>
      <c r="ML2" s="119"/>
      <c r="MM2" s="119"/>
      <c r="MN2" s="119"/>
      <c r="MO2" s="119"/>
      <c r="MP2" s="119"/>
      <c r="MQ2" s="120"/>
      <c r="MR2" s="121" t="str">
        <f>"DICIEMBRE 2025"</f>
        <v>DICIEMBRE 2025</v>
      </c>
      <c r="MS2" s="122"/>
      <c r="MT2" s="122"/>
      <c r="MU2" s="122"/>
      <c r="MV2" s="122"/>
      <c r="MW2" s="122"/>
      <c r="MX2" s="122"/>
      <c r="MY2" s="123"/>
    </row>
    <row r="3" spans="1:363" s="1" customFormat="1" ht="15" customHeight="1" thickBot="1" x14ac:dyDescent="0.4">
      <c r="D3" s="130" t="s">
        <v>0</v>
      </c>
      <c r="E3" s="131"/>
      <c r="F3" s="131"/>
      <c r="G3" s="132"/>
      <c r="H3" s="133" t="s">
        <v>1</v>
      </c>
      <c r="I3" s="134"/>
      <c r="J3" s="134"/>
      <c r="K3" s="135"/>
      <c r="L3" s="130" t="s">
        <v>0</v>
      </c>
      <c r="M3" s="131"/>
      <c r="N3" s="131"/>
      <c r="O3" s="132"/>
      <c r="P3" s="127" t="s">
        <v>1</v>
      </c>
      <c r="Q3" s="128"/>
      <c r="R3" s="128"/>
      <c r="S3" s="129"/>
      <c r="T3" s="130" t="s">
        <v>0</v>
      </c>
      <c r="U3" s="131"/>
      <c r="V3" s="131"/>
      <c r="W3" s="132"/>
      <c r="X3" s="133" t="s">
        <v>1</v>
      </c>
      <c r="Y3" s="134"/>
      <c r="Z3" s="134"/>
      <c r="AA3" s="135"/>
      <c r="AB3" s="130" t="s">
        <v>0</v>
      </c>
      <c r="AC3" s="131"/>
      <c r="AD3" s="131"/>
      <c r="AE3" s="132"/>
      <c r="AF3" s="127" t="s">
        <v>1</v>
      </c>
      <c r="AG3" s="128"/>
      <c r="AH3" s="128"/>
      <c r="AI3" s="129"/>
      <c r="AJ3" s="130" t="s">
        <v>0</v>
      </c>
      <c r="AK3" s="131"/>
      <c r="AL3" s="131"/>
      <c r="AM3" s="132"/>
      <c r="AN3" s="133" t="s">
        <v>1</v>
      </c>
      <c r="AO3" s="134"/>
      <c r="AP3" s="134"/>
      <c r="AQ3" s="135"/>
      <c r="AR3" s="130" t="s">
        <v>0</v>
      </c>
      <c r="AS3" s="131"/>
      <c r="AT3" s="131"/>
      <c r="AU3" s="132"/>
      <c r="AV3" s="127" t="s">
        <v>1</v>
      </c>
      <c r="AW3" s="128"/>
      <c r="AX3" s="128"/>
      <c r="AY3" s="129"/>
      <c r="AZ3" s="130" t="s">
        <v>0</v>
      </c>
      <c r="BA3" s="131"/>
      <c r="BB3" s="131"/>
      <c r="BC3" s="132"/>
      <c r="BD3" s="133" t="s">
        <v>1</v>
      </c>
      <c r="BE3" s="134"/>
      <c r="BF3" s="134"/>
      <c r="BG3" s="135"/>
      <c r="BH3" s="130" t="s">
        <v>0</v>
      </c>
      <c r="BI3" s="131"/>
      <c r="BJ3" s="131"/>
      <c r="BK3" s="132"/>
      <c r="BL3" s="127" t="s">
        <v>1</v>
      </c>
      <c r="BM3" s="128"/>
      <c r="BN3" s="128"/>
      <c r="BO3" s="129"/>
      <c r="BP3" s="130" t="s">
        <v>0</v>
      </c>
      <c r="BQ3" s="131"/>
      <c r="BR3" s="131"/>
      <c r="BS3" s="132"/>
      <c r="BT3" s="133" t="s">
        <v>1</v>
      </c>
      <c r="BU3" s="134"/>
      <c r="BV3" s="134"/>
      <c r="BW3" s="135"/>
      <c r="BX3" s="130" t="s">
        <v>0</v>
      </c>
      <c r="BY3" s="131"/>
      <c r="BZ3" s="131"/>
      <c r="CA3" s="132"/>
      <c r="CB3" s="127" t="s">
        <v>1</v>
      </c>
      <c r="CC3" s="128"/>
      <c r="CD3" s="128"/>
      <c r="CE3" s="129"/>
      <c r="CF3" s="130" t="s">
        <v>0</v>
      </c>
      <c r="CG3" s="131"/>
      <c r="CH3" s="131"/>
      <c r="CI3" s="132"/>
      <c r="CJ3" s="133" t="s">
        <v>1</v>
      </c>
      <c r="CK3" s="134"/>
      <c r="CL3" s="134"/>
      <c r="CM3" s="135"/>
      <c r="CN3" s="130" t="s">
        <v>0</v>
      </c>
      <c r="CO3" s="131"/>
      <c r="CP3" s="131"/>
      <c r="CQ3" s="132"/>
      <c r="CR3" s="127" t="s">
        <v>1</v>
      </c>
      <c r="CS3" s="128"/>
      <c r="CT3" s="128"/>
      <c r="CU3" s="129"/>
      <c r="CV3" s="130" t="s">
        <v>0</v>
      </c>
      <c r="CW3" s="131"/>
      <c r="CX3" s="131"/>
      <c r="CY3" s="132"/>
      <c r="CZ3" s="133" t="s">
        <v>1</v>
      </c>
      <c r="DA3" s="134"/>
      <c r="DB3" s="134"/>
      <c r="DC3" s="135"/>
      <c r="DD3" s="130" t="s">
        <v>0</v>
      </c>
      <c r="DE3" s="131"/>
      <c r="DF3" s="131"/>
      <c r="DG3" s="132"/>
      <c r="DH3" s="127" t="s">
        <v>1</v>
      </c>
      <c r="DI3" s="128"/>
      <c r="DJ3" s="128"/>
      <c r="DK3" s="129"/>
      <c r="DL3" s="130" t="s">
        <v>0</v>
      </c>
      <c r="DM3" s="131"/>
      <c r="DN3" s="131"/>
      <c r="DO3" s="132"/>
      <c r="DP3" s="133" t="s">
        <v>1</v>
      </c>
      <c r="DQ3" s="134"/>
      <c r="DR3" s="134"/>
      <c r="DS3" s="135"/>
      <c r="DT3" s="130" t="s">
        <v>0</v>
      </c>
      <c r="DU3" s="131"/>
      <c r="DV3" s="131"/>
      <c r="DW3" s="132"/>
      <c r="DX3" s="127" t="s">
        <v>1</v>
      </c>
      <c r="DY3" s="128"/>
      <c r="DZ3" s="128"/>
      <c r="EA3" s="129"/>
      <c r="EB3" s="130" t="s">
        <v>0</v>
      </c>
      <c r="EC3" s="131"/>
      <c r="ED3" s="131"/>
      <c r="EE3" s="132"/>
      <c r="EF3" s="133" t="s">
        <v>1</v>
      </c>
      <c r="EG3" s="134"/>
      <c r="EH3" s="134"/>
      <c r="EI3" s="135"/>
      <c r="EJ3" s="130" t="s">
        <v>0</v>
      </c>
      <c r="EK3" s="131"/>
      <c r="EL3" s="131"/>
      <c r="EM3" s="132"/>
      <c r="EN3" s="127" t="s">
        <v>1</v>
      </c>
      <c r="EO3" s="128"/>
      <c r="EP3" s="128"/>
      <c r="EQ3" s="129"/>
      <c r="ER3" s="130" t="s">
        <v>0</v>
      </c>
      <c r="ES3" s="131"/>
      <c r="ET3" s="131"/>
      <c r="EU3" s="132"/>
      <c r="EV3" s="133" t="s">
        <v>1</v>
      </c>
      <c r="EW3" s="134"/>
      <c r="EX3" s="134"/>
      <c r="EY3" s="135"/>
      <c r="EZ3" s="130" t="s">
        <v>0</v>
      </c>
      <c r="FA3" s="131"/>
      <c r="FB3" s="131"/>
      <c r="FC3" s="132"/>
      <c r="FD3" s="127" t="s">
        <v>1</v>
      </c>
      <c r="FE3" s="128"/>
      <c r="FF3" s="128"/>
      <c r="FG3" s="129"/>
      <c r="FH3" s="130" t="s">
        <v>0</v>
      </c>
      <c r="FI3" s="131"/>
      <c r="FJ3" s="131"/>
      <c r="FK3" s="132"/>
      <c r="FL3" s="133" t="s">
        <v>1</v>
      </c>
      <c r="FM3" s="134"/>
      <c r="FN3" s="134"/>
      <c r="FO3" s="135"/>
      <c r="FP3" s="130" t="s">
        <v>0</v>
      </c>
      <c r="FQ3" s="131"/>
      <c r="FR3" s="131"/>
      <c r="FS3" s="132"/>
      <c r="FT3" s="127" t="s">
        <v>1</v>
      </c>
      <c r="FU3" s="128"/>
      <c r="FV3" s="128"/>
      <c r="FW3" s="129"/>
      <c r="FX3" s="130" t="s">
        <v>0</v>
      </c>
      <c r="FY3" s="131"/>
      <c r="FZ3" s="131"/>
      <c r="GA3" s="132"/>
      <c r="GB3" s="133" t="s">
        <v>1</v>
      </c>
      <c r="GC3" s="134"/>
      <c r="GD3" s="134"/>
      <c r="GE3" s="135"/>
      <c r="GF3" s="130" t="s">
        <v>0</v>
      </c>
      <c r="GG3" s="131"/>
      <c r="GH3" s="131"/>
      <c r="GI3" s="132"/>
      <c r="GJ3" s="127" t="s">
        <v>1</v>
      </c>
      <c r="GK3" s="128"/>
      <c r="GL3" s="128"/>
      <c r="GM3" s="129"/>
      <c r="GN3" s="130" t="s">
        <v>0</v>
      </c>
      <c r="GO3" s="131"/>
      <c r="GP3" s="131"/>
      <c r="GQ3" s="132"/>
      <c r="GR3" s="133" t="s">
        <v>1</v>
      </c>
      <c r="GS3" s="134"/>
      <c r="GT3" s="134"/>
      <c r="GU3" s="135"/>
      <c r="GV3" s="130" t="s">
        <v>0</v>
      </c>
      <c r="GW3" s="131"/>
      <c r="GX3" s="131"/>
      <c r="GY3" s="132"/>
      <c r="GZ3" s="127" t="s">
        <v>1</v>
      </c>
      <c r="HA3" s="128"/>
      <c r="HB3" s="128"/>
      <c r="HC3" s="129"/>
      <c r="HD3" s="130" t="s">
        <v>0</v>
      </c>
      <c r="HE3" s="131"/>
      <c r="HF3" s="131"/>
      <c r="HG3" s="132"/>
      <c r="HH3" s="133" t="s">
        <v>1</v>
      </c>
      <c r="HI3" s="134"/>
      <c r="HJ3" s="134"/>
      <c r="HK3" s="135"/>
      <c r="HL3" s="130" t="s">
        <v>0</v>
      </c>
      <c r="HM3" s="131"/>
      <c r="HN3" s="131"/>
      <c r="HO3" s="132"/>
      <c r="HP3" s="127" t="s">
        <v>1</v>
      </c>
      <c r="HQ3" s="128"/>
      <c r="HR3" s="128"/>
      <c r="HS3" s="129"/>
      <c r="HT3" s="130" t="s">
        <v>0</v>
      </c>
      <c r="HU3" s="131"/>
      <c r="HV3" s="131"/>
      <c r="HW3" s="132"/>
      <c r="HX3" s="133" t="s">
        <v>1</v>
      </c>
      <c r="HY3" s="134"/>
      <c r="HZ3" s="134"/>
      <c r="IA3" s="135"/>
      <c r="IB3" s="130" t="s">
        <v>0</v>
      </c>
      <c r="IC3" s="131"/>
      <c r="ID3" s="131"/>
      <c r="IE3" s="132"/>
      <c r="IF3" s="127" t="s">
        <v>1</v>
      </c>
      <c r="IG3" s="128"/>
      <c r="IH3" s="128"/>
      <c r="II3" s="129"/>
      <c r="IJ3" s="130" t="s">
        <v>0</v>
      </c>
      <c r="IK3" s="131"/>
      <c r="IL3" s="131"/>
      <c r="IM3" s="132"/>
      <c r="IN3" s="133" t="s">
        <v>1</v>
      </c>
      <c r="IO3" s="134"/>
      <c r="IP3" s="134"/>
      <c r="IQ3" s="135"/>
      <c r="IR3" s="130" t="s">
        <v>0</v>
      </c>
      <c r="IS3" s="131"/>
      <c r="IT3" s="131"/>
      <c r="IU3" s="132"/>
      <c r="IV3" s="127" t="s">
        <v>1</v>
      </c>
      <c r="IW3" s="128"/>
      <c r="IX3" s="128"/>
      <c r="IY3" s="129"/>
      <c r="IZ3" s="130" t="s">
        <v>0</v>
      </c>
      <c r="JA3" s="131"/>
      <c r="JB3" s="131"/>
      <c r="JC3" s="132"/>
      <c r="JD3" s="133" t="s">
        <v>1</v>
      </c>
      <c r="JE3" s="134"/>
      <c r="JF3" s="134"/>
      <c r="JG3" s="135"/>
      <c r="JH3" s="124" t="s">
        <v>0</v>
      </c>
      <c r="JI3" s="125"/>
      <c r="JJ3" s="125"/>
      <c r="JK3" s="126"/>
      <c r="JL3" s="127" t="s">
        <v>1</v>
      </c>
      <c r="JM3" s="128"/>
      <c r="JN3" s="128"/>
      <c r="JO3" s="129"/>
      <c r="JP3" s="130" t="s">
        <v>0</v>
      </c>
      <c r="JQ3" s="131"/>
      <c r="JR3" s="131"/>
      <c r="JS3" s="132"/>
      <c r="JT3" s="133" t="s">
        <v>1</v>
      </c>
      <c r="JU3" s="134"/>
      <c r="JV3" s="134"/>
      <c r="JW3" s="135"/>
      <c r="JX3" s="124" t="s">
        <v>0</v>
      </c>
      <c r="JY3" s="125"/>
      <c r="JZ3" s="125"/>
      <c r="KA3" s="126"/>
      <c r="KB3" s="127" t="s">
        <v>1</v>
      </c>
      <c r="KC3" s="128"/>
      <c r="KD3" s="128"/>
      <c r="KE3" s="129"/>
      <c r="KF3" s="130" t="s">
        <v>0</v>
      </c>
      <c r="KG3" s="131"/>
      <c r="KH3" s="131"/>
      <c r="KI3" s="132"/>
      <c r="KJ3" s="133" t="s">
        <v>1</v>
      </c>
      <c r="KK3" s="134"/>
      <c r="KL3" s="134"/>
      <c r="KM3" s="135"/>
      <c r="KN3" s="124" t="s">
        <v>0</v>
      </c>
      <c r="KO3" s="125"/>
      <c r="KP3" s="125"/>
      <c r="KQ3" s="126"/>
      <c r="KR3" s="127" t="s">
        <v>1</v>
      </c>
      <c r="KS3" s="128"/>
      <c r="KT3" s="128"/>
      <c r="KU3" s="129"/>
      <c r="KV3" s="130" t="s">
        <v>0</v>
      </c>
      <c r="KW3" s="131"/>
      <c r="KX3" s="131"/>
      <c r="KY3" s="132"/>
      <c r="KZ3" s="133" t="s">
        <v>1</v>
      </c>
      <c r="LA3" s="134"/>
      <c r="LB3" s="134"/>
      <c r="LC3" s="135"/>
      <c r="LD3" s="124" t="s">
        <v>0</v>
      </c>
      <c r="LE3" s="125"/>
      <c r="LF3" s="125"/>
      <c r="LG3" s="126"/>
      <c r="LH3" s="127" t="s">
        <v>1</v>
      </c>
      <c r="LI3" s="128"/>
      <c r="LJ3" s="128"/>
      <c r="LK3" s="129"/>
      <c r="LL3" s="130" t="s">
        <v>0</v>
      </c>
      <c r="LM3" s="131"/>
      <c r="LN3" s="131"/>
      <c r="LO3" s="132"/>
      <c r="LP3" s="133" t="s">
        <v>1</v>
      </c>
      <c r="LQ3" s="134"/>
      <c r="LR3" s="134"/>
      <c r="LS3" s="135"/>
      <c r="LT3" s="124" t="s">
        <v>0</v>
      </c>
      <c r="LU3" s="125"/>
      <c r="LV3" s="125"/>
      <c r="LW3" s="126"/>
      <c r="LX3" s="127" t="s">
        <v>1</v>
      </c>
      <c r="LY3" s="128"/>
      <c r="LZ3" s="128"/>
      <c r="MA3" s="129"/>
      <c r="MB3" s="130" t="s">
        <v>0</v>
      </c>
      <c r="MC3" s="131"/>
      <c r="MD3" s="131"/>
      <c r="ME3" s="132"/>
      <c r="MF3" s="133" t="s">
        <v>1</v>
      </c>
      <c r="MG3" s="134"/>
      <c r="MH3" s="134"/>
      <c r="MI3" s="135"/>
      <c r="MJ3" s="124" t="s">
        <v>0</v>
      </c>
      <c r="MK3" s="125"/>
      <c r="ML3" s="125"/>
      <c r="MM3" s="126"/>
      <c r="MN3" s="127" t="s">
        <v>1</v>
      </c>
      <c r="MO3" s="128"/>
      <c r="MP3" s="128"/>
      <c r="MQ3" s="129"/>
      <c r="MR3" s="130" t="s">
        <v>0</v>
      </c>
      <c r="MS3" s="131"/>
      <c r="MT3" s="131"/>
      <c r="MU3" s="132"/>
      <c r="MV3" s="133" t="s">
        <v>1</v>
      </c>
      <c r="MW3" s="134"/>
      <c r="MX3" s="134"/>
      <c r="MY3" s="135"/>
    </row>
    <row r="4" spans="1:363" ht="26.5" thickBot="1" x14ac:dyDescent="0.4">
      <c r="A4" s="2"/>
      <c r="B4" s="144"/>
      <c r="C4" s="145"/>
      <c r="D4" s="40" t="s">
        <v>2</v>
      </c>
      <c r="E4" s="41" t="s">
        <v>3</v>
      </c>
      <c r="F4" s="42" t="s">
        <v>4</v>
      </c>
      <c r="G4" s="42" t="s">
        <v>5</v>
      </c>
      <c r="H4" s="40" t="s">
        <v>2</v>
      </c>
      <c r="I4" s="41" t="s">
        <v>3</v>
      </c>
      <c r="J4" s="42" t="s">
        <v>4</v>
      </c>
      <c r="K4" s="43" t="s">
        <v>5</v>
      </c>
      <c r="L4" s="44" t="s">
        <v>2</v>
      </c>
      <c r="M4" s="45" t="s">
        <v>3</v>
      </c>
      <c r="N4" s="46" t="s">
        <v>4</v>
      </c>
      <c r="O4" s="50" t="s">
        <v>5</v>
      </c>
      <c r="P4" s="44" t="s">
        <v>2</v>
      </c>
      <c r="Q4" s="45" t="s">
        <v>3</v>
      </c>
      <c r="R4" s="46" t="s">
        <v>4</v>
      </c>
      <c r="S4" s="50" t="s">
        <v>5</v>
      </c>
      <c r="T4" s="40" t="s">
        <v>2</v>
      </c>
      <c r="U4" s="41" t="s">
        <v>3</v>
      </c>
      <c r="V4" s="42" t="s">
        <v>4</v>
      </c>
      <c r="W4" s="42" t="s">
        <v>5</v>
      </c>
      <c r="X4" s="40" t="s">
        <v>2</v>
      </c>
      <c r="Y4" s="41" t="s">
        <v>3</v>
      </c>
      <c r="Z4" s="42" t="s">
        <v>4</v>
      </c>
      <c r="AA4" s="43" t="s">
        <v>5</v>
      </c>
      <c r="AB4" s="44" t="s">
        <v>2</v>
      </c>
      <c r="AC4" s="45" t="s">
        <v>3</v>
      </c>
      <c r="AD4" s="46" t="s">
        <v>4</v>
      </c>
      <c r="AE4" s="50" t="s">
        <v>5</v>
      </c>
      <c r="AF4" s="44" t="s">
        <v>2</v>
      </c>
      <c r="AG4" s="45" t="s">
        <v>3</v>
      </c>
      <c r="AH4" s="46" t="s">
        <v>4</v>
      </c>
      <c r="AI4" s="50" t="s">
        <v>5</v>
      </c>
      <c r="AJ4" s="40" t="s">
        <v>2</v>
      </c>
      <c r="AK4" s="41" t="s">
        <v>3</v>
      </c>
      <c r="AL4" s="42" t="s">
        <v>4</v>
      </c>
      <c r="AM4" s="42" t="s">
        <v>5</v>
      </c>
      <c r="AN4" s="40" t="s">
        <v>2</v>
      </c>
      <c r="AO4" s="41" t="s">
        <v>3</v>
      </c>
      <c r="AP4" s="42" t="s">
        <v>4</v>
      </c>
      <c r="AQ4" s="43" t="s">
        <v>5</v>
      </c>
      <c r="AR4" s="44" t="s">
        <v>2</v>
      </c>
      <c r="AS4" s="45" t="s">
        <v>3</v>
      </c>
      <c r="AT4" s="46" t="s">
        <v>4</v>
      </c>
      <c r="AU4" s="50" t="s">
        <v>5</v>
      </c>
      <c r="AV4" s="44" t="s">
        <v>2</v>
      </c>
      <c r="AW4" s="45" t="s">
        <v>3</v>
      </c>
      <c r="AX4" s="46" t="s">
        <v>4</v>
      </c>
      <c r="AY4" s="50" t="s">
        <v>5</v>
      </c>
      <c r="AZ4" s="40" t="s">
        <v>2</v>
      </c>
      <c r="BA4" s="41" t="s">
        <v>3</v>
      </c>
      <c r="BB4" s="42" t="s">
        <v>4</v>
      </c>
      <c r="BC4" s="42" t="s">
        <v>5</v>
      </c>
      <c r="BD4" s="40" t="s">
        <v>2</v>
      </c>
      <c r="BE4" s="41" t="s">
        <v>3</v>
      </c>
      <c r="BF4" s="42" t="s">
        <v>4</v>
      </c>
      <c r="BG4" s="43" t="s">
        <v>5</v>
      </c>
      <c r="BH4" s="44" t="s">
        <v>2</v>
      </c>
      <c r="BI4" s="45" t="s">
        <v>3</v>
      </c>
      <c r="BJ4" s="46" t="s">
        <v>4</v>
      </c>
      <c r="BK4" s="50" t="s">
        <v>5</v>
      </c>
      <c r="BL4" s="44" t="s">
        <v>2</v>
      </c>
      <c r="BM4" s="45" t="s">
        <v>3</v>
      </c>
      <c r="BN4" s="46" t="s">
        <v>4</v>
      </c>
      <c r="BO4" s="50" t="s">
        <v>5</v>
      </c>
      <c r="BP4" s="40" t="s">
        <v>2</v>
      </c>
      <c r="BQ4" s="41" t="s">
        <v>3</v>
      </c>
      <c r="BR4" s="42" t="s">
        <v>4</v>
      </c>
      <c r="BS4" s="42" t="s">
        <v>5</v>
      </c>
      <c r="BT4" s="40" t="s">
        <v>2</v>
      </c>
      <c r="BU4" s="41" t="s">
        <v>3</v>
      </c>
      <c r="BV4" s="42" t="s">
        <v>4</v>
      </c>
      <c r="BW4" s="43" t="s">
        <v>5</v>
      </c>
      <c r="BX4" s="44" t="s">
        <v>2</v>
      </c>
      <c r="BY4" s="45" t="s">
        <v>3</v>
      </c>
      <c r="BZ4" s="46" t="s">
        <v>4</v>
      </c>
      <c r="CA4" s="50" t="s">
        <v>5</v>
      </c>
      <c r="CB4" s="44" t="s">
        <v>2</v>
      </c>
      <c r="CC4" s="45" t="s">
        <v>3</v>
      </c>
      <c r="CD4" s="46" t="s">
        <v>4</v>
      </c>
      <c r="CE4" s="50" t="s">
        <v>5</v>
      </c>
      <c r="CF4" s="40" t="s">
        <v>2</v>
      </c>
      <c r="CG4" s="41" t="s">
        <v>3</v>
      </c>
      <c r="CH4" s="42" t="s">
        <v>4</v>
      </c>
      <c r="CI4" s="42" t="s">
        <v>5</v>
      </c>
      <c r="CJ4" s="40" t="s">
        <v>2</v>
      </c>
      <c r="CK4" s="41" t="s">
        <v>3</v>
      </c>
      <c r="CL4" s="42" t="s">
        <v>4</v>
      </c>
      <c r="CM4" s="43" t="s">
        <v>5</v>
      </c>
      <c r="CN4" s="44" t="s">
        <v>2</v>
      </c>
      <c r="CO4" s="45" t="s">
        <v>3</v>
      </c>
      <c r="CP4" s="46" t="s">
        <v>4</v>
      </c>
      <c r="CQ4" s="50" t="s">
        <v>5</v>
      </c>
      <c r="CR4" s="44" t="s">
        <v>2</v>
      </c>
      <c r="CS4" s="45" t="s">
        <v>3</v>
      </c>
      <c r="CT4" s="46" t="s">
        <v>4</v>
      </c>
      <c r="CU4" s="50" t="s">
        <v>5</v>
      </c>
      <c r="CV4" s="40" t="s">
        <v>2</v>
      </c>
      <c r="CW4" s="41" t="s">
        <v>3</v>
      </c>
      <c r="CX4" s="42" t="s">
        <v>4</v>
      </c>
      <c r="CY4" s="42" t="s">
        <v>5</v>
      </c>
      <c r="CZ4" s="40" t="s">
        <v>2</v>
      </c>
      <c r="DA4" s="41" t="s">
        <v>3</v>
      </c>
      <c r="DB4" s="42" t="s">
        <v>4</v>
      </c>
      <c r="DC4" s="43" t="s">
        <v>5</v>
      </c>
      <c r="DD4" s="44" t="s">
        <v>2</v>
      </c>
      <c r="DE4" s="45" t="s">
        <v>3</v>
      </c>
      <c r="DF4" s="46" t="s">
        <v>4</v>
      </c>
      <c r="DG4" s="50" t="s">
        <v>5</v>
      </c>
      <c r="DH4" s="44" t="s">
        <v>2</v>
      </c>
      <c r="DI4" s="45" t="s">
        <v>3</v>
      </c>
      <c r="DJ4" s="46" t="s">
        <v>4</v>
      </c>
      <c r="DK4" s="50" t="s">
        <v>5</v>
      </c>
      <c r="DL4" s="40" t="s">
        <v>2</v>
      </c>
      <c r="DM4" s="41" t="s">
        <v>3</v>
      </c>
      <c r="DN4" s="42" t="s">
        <v>4</v>
      </c>
      <c r="DO4" s="42" t="s">
        <v>5</v>
      </c>
      <c r="DP4" s="40" t="s">
        <v>2</v>
      </c>
      <c r="DQ4" s="41" t="s">
        <v>3</v>
      </c>
      <c r="DR4" s="42" t="s">
        <v>4</v>
      </c>
      <c r="DS4" s="43" t="s">
        <v>5</v>
      </c>
      <c r="DT4" s="44" t="s">
        <v>2</v>
      </c>
      <c r="DU4" s="45" t="s">
        <v>3</v>
      </c>
      <c r="DV4" s="46" t="s">
        <v>4</v>
      </c>
      <c r="DW4" s="50" t="s">
        <v>5</v>
      </c>
      <c r="DX4" s="44" t="s">
        <v>2</v>
      </c>
      <c r="DY4" s="45" t="s">
        <v>3</v>
      </c>
      <c r="DZ4" s="46" t="s">
        <v>4</v>
      </c>
      <c r="EA4" s="50" t="s">
        <v>5</v>
      </c>
      <c r="EB4" s="40" t="s">
        <v>2</v>
      </c>
      <c r="EC4" s="41" t="s">
        <v>3</v>
      </c>
      <c r="ED4" s="42" t="s">
        <v>4</v>
      </c>
      <c r="EE4" s="42" t="s">
        <v>5</v>
      </c>
      <c r="EF4" s="40" t="s">
        <v>2</v>
      </c>
      <c r="EG4" s="41" t="s">
        <v>3</v>
      </c>
      <c r="EH4" s="42" t="s">
        <v>4</v>
      </c>
      <c r="EI4" s="43" t="s">
        <v>5</v>
      </c>
      <c r="EJ4" s="44" t="s">
        <v>2</v>
      </c>
      <c r="EK4" s="45" t="s">
        <v>3</v>
      </c>
      <c r="EL4" s="46" t="s">
        <v>4</v>
      </c>
      <c r="EM4" s="50" t="s">
        <v>5</v>
      </c>
      <c r="EN4" s="44" t="s">
        <v>2</v>
      </c>
      <c r="EO4" s="45" t="s">
        <v>3</v>
      </c>
      <c r="EP4" s="46" t="s">
        <v>4</v>
      </c>
      <c r="EQ4" s="50" t="s">
        <v>5</v>
      </c>
      <c r="ER4" s="40" t="s">
        <v>2</v>
      </c>
      <c r="ES4" s="41" t="s">
        <v>3</v>
      </c>
      <c r="ET4" s="42" t="s">
        <v>4</v>
      </c>
      <c r="EU4" s="42" t="s">
        <v>5</v>
      </c>
      <c r="EV4" s="40" t="s">
        <v>2</v>
      </c>
      <c r="EW4" s="41" t="s">
        <v>3</v>
      </c>
      <c r="EX4" s="42" t="s">
        <v>4</v>
      </c>
      <c r="EY4" s="43" t="s">
        <v>5</v>
      </c>
      <c r="EZ4" s="44" t="s">
        <v>2</v>
      </c>
      <c r="FA4" s="45" t="s">
        <v>3</v>
      </c>
      <c r="FB4" s="46" t="s">
        <v>4</v>
      </c>
      <c r="FC4" s="50" t="s">
        <v>5</v>
      </c>
      <c r="FD4" s="44" t="s">
        <v>2</v>
      </c>
      <c r="FE4" s="45" t="s">
        <v>3</v>
      </c>
      <c r="FF4" s="46" t="s">
        <v>4</v>
      </c>
      <c r="FG4" s="50" t="s">
        <v>5</v>
      </c>
      <c r="FH4" s="40" t="s">
        <v>2</v>
      </c>
      <c r="FI4" s="41" t="s">
        <v>3</v>
      </c>
      <c r="FJ4" s="42" t="s">
        <v>4</v>
      </c>
      <c r="FK4" s="42" t="s">
        <v>5</v>
      </c>
      <c r="FL4" s="40" t="s">
        <v>2</v>
      </c>
      <c r="FM4" s="41" t="s">
        <v>3</v>
      </c>
      <c r="FN4" s="42" t="s">
        <v>4</v>
      </c>
      <c r="FO4" s="43" t="s">
        <v>5</v>
      </c>
      <c r="FP4" s="44" t="s">
        <v>2</v>
      </c>
      <c r="FQ4" s="45" t="s">
        <v>3</v>
      </c>
      <c r="FR4" s="46" t="s">
        <v>4</v>
      </c>
      <c r="FS4" s="50" t="s">
        <v>5</v>
      </c>
      <c r="FT4" s="44" t="s">
        <v>2</v>
      </c>
      <c r="FU4" s="45" t="s">
        <v>3</v>
      </c>
      <c r="FV4" s="46" t="s">
        <v>4</v>
      </c>
      <c r="FW4" s="50" t="s">
        <v>5</v>
      </c>
      <c r="FX4" s="40" t="s">
        <v>2</v>
      </c>
      <c r="FY4" s="41" t="s">
        <v>3</v>
      </c>
      <c r="FZ4" s="42" t="s">
        <v>4</v>
      </c>
      <c r="GA4" s="42" t="s">
        <v>5</v>
      </c>
      <c r="GB4" s="40" t="s">
        <v>2</v>
      </c>
      <c r="GC4" s="41" t="s">
        <v>3</v>
      </c>
      <c r="GD4" s="42" t="s">
        <v>4</v>
      </c>
      <c r="GE4" s="43" t="s">
        <v>5</v>
      </c>
      <c r="GF4" s="44" t="s">
        <v>2</v>
      </c>
      <c r="GG4" s="45" t="s">
        <v>3</v>
      </c>
      <c r="GH4" s="46" t="s">
        <v>4</v>
      </c>
      <c r="GI4" s="50" t="s">
        <v>5</v>
      </c>
      <c r="GJ4" s="44" t="s">
        <v>2</v>
      </c>
      <c r="GK4" s="45" t="s">
        <v>3</v>
      </c>
      <c r="GL4" s="46" t="s">
        <v>4</v>
      </c>
      <c r="GM4" s="50" t="s">
        <v>5</v>
      </c>
      <c r="GN4" s="40" t="s">
        <v>2</v>
      </c>
      <c r="GO4" s="41" t="s">
        <v>3</v>
      </c>
      <c r="GP4" s="42" t="s">
        <v>4</v>
      </c>
      <c r="GQ4" s="42" t="s">
        <v>5</v>
      </c>
      <c r="GR4" s="40" t="s">
        <v>2</v>
      </c>
      <c r="GS4" s="41" t="s">
        <v>3</v>
      </c>
      <c r="GT4" s="42" t="s">
        <v>4</v>
      </c>
      <c r="GU4" s="43" t="s">
        <v>5</v>
      </c>
      <c r="GV4" s="44" t="s">
        <v>2</v>
      </c>
      <c r="GW4" s="45" t="s">
        <v>3</v>
      </c>
      <c r="GX4" s="46" t="s">
        <v>4</v>
      </c>
      <c r="GY4" s="50" t="s">
        <v>5</v>
      </c>
      <c r="GZ4" s="44" t="s">
        <v>2</v>
      </c>
      <c r="HA4" s="45" t="s">
        <v>3</v>
      </c>
      <c r="HB4" s="46" t="s">
        <v>4</v>
      </c>
      <c r="HC4" s="50" t="s">
        <v>5</v>
      </c>
      <c r="HD4" s="40" t="s">
        <v>2</v>
      </c>
      <c r="HE4" s="41" t="s">
        <v>3</v>
      </c>
      <c r="HF4" s="42" t="s">
        <v>4</v>
      </c>
      <c r="HG4" s="42" t="s">
        <v>5</v>
      </c>
      <c r="HH4" s="40" t="s">
        <v>2</v>
      </c>
      <c r="HI4" s="41" t="s">
        <v>3</v>
      </c>
      <c r="HJ4" s="42" t="s">
        <v>4</v>
      </c>
      <c r="HK4" s="43" t="s">
        <v>5</v>
      </c>
      <c r="HL4" s="44" t="s">
        <v>2</v>
      </c>
      <c r="HM4" s="45" t="s">
        <v>3</v>
      </c>
      <c r="HN4" s="46" t="s">
        <v>4</v>
      </c>
      <c r="HO4" s="50" t="s">
        <v>5</v>
      </c>
      <c r="HP4" s="44" t="s">
        <v>2</v>
      </c>
      <c r="HQ4" s="45" t="s">
        <v>3</v>
      </c>
      <c r="HR4" s="46" t="s">
        <v>4</v>
      </c>
      <c r="HS4" s="50" t="s">
        <v>5</v>
      </c>
      <c r="HT4" s="40" t="s">
        <v>2</v>
      </c>
      <c r="HU4" s="41" t="s">
        <v>3</v>
      </c>
      <c r="HV4" s="42" t="s">
        <v>4</v>
      </c>
      <c r="HW4" s="42" t="s">
        <v>5</v>
      </c>
      <c r="HX4" s="40" t="s">
        <v>2</v>
      </c>
      <c r="HY4" s="41" t="s">
        <v>3</v>
      </c>
      <c r="HZ4" s="42" t="s">
        <v>4</v>
      </c>
      <c r="IA4" s="43" t="s">
        <v>5</v>
      </c>
      <c r="IB4" s="44" t="s">
        <v>2</v>
      </c>
      <c r="IC4" s="45" t="s">
        <v>3</v>
      </c>
      <c r="ID4" s="46" t="s">
        <v>4</v>
      </c>
      <c r="IE4" s="50" t="s">
        <v>5</v>
      </c>
      <c r="IF4" s="44" t="s">
        <v>2</v>
      </c>
      <c r="IG4" s="45" t="s">
        <v>3</v>
      </c>
      <c r="IH4" s="46" t="s">
        <v>4</v>
      </c>
      <c r="II4" s="50" t="s">
        <v>5</v>
      </c>
      <c r="IJ4" s="40" t="s">
        <v>2</v>
      </c>
      <c r="IK4" s="41" t="s">
        <v>3</v>
      </c>
      <c r="IL4" s="42" t="s">
        <v>4</v>
      </c>
      <c r="IM4" s="42" t="s">
        <v>5</v>
      </c>
      <c r="IN4" s="40" t="s">
        <v>2</v>
      </c>
      <c r="IO4" s="41" t="s">
        <v>3</v>
      </c>
      <c r="IP4" s="42" t="s">
        <v>4</v>
      </c>
      <c r="IQ4" s="43" t="s">
        <v>5</v>
      </c>
      <c r="IR4" s="44" t="s">
        <v>2</v>
      </c>
      <c r="IS4" s="45" t="s">
        <v>3</v>
      </c>
      <c r="IT4" s="46" t="s">
        <v>4</v>
      </c>
      <c r="IU4" s="50" t="s">
        <v>5</v>
      </c>
      <c r="IV4" s="44" t="s">
        <v>2</v>
      </c>
      <c r="IW4" s="45" t="s">
        <v>3</v>
      </c>
      <c r="IX4" s="46" t="s">
        <v>4</v>
      </c>
      <c r="IY4" s="50" t="s">
        <v>5</v>
      </c>
      <c r="IZ4" s="40" t="s">
        <v>2</v>
      </c>
      <c r="JA4" s="41" t="s">
        <v>3</v>
      </c>
      <c r="JB4" s="42" t="s">
        <v>4</v>
      </c>
      <c r="JC4" s="42" t="s">
        <v>5</v>
      </c>
      <c r="JD4" s="40" t="s">
        <v>2</v>
      </c>
      <c r="JE4" s="41" t="s">
        <v>3</v>
      </c>
      <c r="JF4" s="42" t="s">
        <v>4</v>
      </c>
      <c r="JG4" s="43" t="s">
        <v>5</v>
      </c>
      <c r="JH4" s="44" t="s">
        <v>2</v>
      </c>
      <c r="JI4" s="45" t="s">
        <v>3</v>
      </c>
      <c r="JJ4" s="46" t="s">
        <v>4</v>
      </c>
      <c r="JK4" s="50" t="s">
        <v>5</v>
      </c>
      <c r="JL4" s="44" t="s">
        <v>2</v>
      </c>
      <c r="JM4" s="45" t="s">
        <v>3</v>
      </c>
      <c r="JN4" s="46" t="s">
        <v>4</v>
      </c>
      <c r="JO4" s="50" t="s">
        <v>5</v>
      </c>
      <c r="JP4" s="40" t="s">
        <v>2</v>
      </c>
      <c r="JQ4" s="41" t="s">
        <v>3</v>
      </c>
      <c r="JR4" s="42" t="s">
        <v>4</v>
      </c>
      <c r="JS4" s="42" t="s">
        <v>5</v>
      </c>
      <c r="JT4" s="40" t="s">
        <v>2</v>
      </c>
      <c r="JU4" s="41" t="s">
        <v>3</v>
      </c>
      <c r="JV4" s="42" t="s">
        <v>4</v>
      </c>
      <c r="JW4" s="43" t="s">
        <v>5</v>
      </c>
      <c r="JX4" s="44" t="s">
        <v>2</v>
      </c>
      <c r="JY4" s="45" t="s">
        <v>3</v>
      </c>
      <c r="JZ4" s="46" t="s">
        <v>4</v>
      </c>
      <c r="KA4" s="50" t="s">
        <v>5</v>
      </c>
      <c r="KB4" s="44" t="s">
        <v>2</v>
      </c>
      <c r="KC4" s="45" t="s">
        <v>3</v>
      </c>
      <c r="KD4" s="46" t="s">
        <v>4</v>
      </c>
      <c r="KE4" s="50" t="s">
        <v>5</v>
      </c>
      <c r="KF4" s="40" t="s">
        <v>2</v>
      </c>
      <c r="KG4" s="41" t="s">
        <v>3</v>
      </c>
      <c r="KH4" s="42" t="s">
        <v>4</v>
      </c>
      <c r="KI4" s="42" t="s">
        <v>5</v>
      </c>
      <c r="KJ4" s="40" t="s">
        <v>2</v>
      </c>
      <c r="KK4" s="41" t="s">
        <v>3</v>
      </c>
      <c r="KL4" s="42" t="s">
        <v>4</v>
      </c>
      <c r="KM4" s="43" t="s">
        <v>5</v>
      </c>
      <c r="KN4" s="44" t="s">
        <v>2</v>
      </c>
      <c r="KO4" s="45" t="s">
        <v>3</v>
      </c>
      <c r="KP4" s="46" t="s">
        <v>4</v>
      </c>
      <c r="KQ4" s="50" t="s">
        <v>5</v>
      </c>
      <c r="KR4" s="44" t="s">
        <v>2</v>
      </c>
      <c r="KS4" s="45" t="s">
        <v>3</v>
      </c>
      <c r="KT4" s="46" t="s">
        <v>4</v>
      </c>
      <c r="KU4" s="50" t="s">
        <v>5</v>
      </c>
      <c r="KV4" s="40" t="s">
        <v>2</v>
      </c>
      <c r="KW4" s="41" t="s">
        <v>3</v>
      </c>
      <c r="KX4" s="42" t="s">
        <v>4</v>
      </c>
      <c r="KY4" s="42" t="s">
        <v>5</v>
      </c>
      <c r="KZ4" s="40" t="s">
        <v>2</v>
      </c>
      <c r="LA4" s="41" t="s">
        <v>3</v>
      </c>
      <c r="LB4" s="42" t="s">
        <v>4</v>
      </c>
      <c r="LC4" s="43" t="s">
        <v>5</v>
      </c>
      <c r="LD4" s="44" t="s">
        <v>2</v>
      </c>
      <c r="LE4" s="45" t="s">
        <v>3</v>
      </c>
      <c r="LF4" s="46" t="s">
        <v>4</v>
      </c>
      <c r="LG4" s="50" t="s">
        <v>5</v>
      </c>
      <c r="LH4" s="44" t="s">
        <v>2</v>
      </c>
      <c r="LI4" s="45" t="s">
        <v>3</v>
      </c>
      <c r="LJ4" s="46" t="s">
        <v>4</v>
      </c>
      <c r="LK4" s="50" t="s">
        <v>5</v>
      </c>
      <c r="LL4" s="40" t="s">
        <v>2</v>
      </c>
      <c r="LM4" s="41" t="s">
        <v>3</v>
      </c>
      <c r="LN4" s="42" t="s">
        <v>4</v>
      </c>
      <c r="LO4" s="42" t="s">
        <v>5</v>
      </c>
      <c r="LP4" s="40" t="s">
        <v>2</v>
      </c>
      <c r="LQ4" s="41" t="s">
        <v>3</v>
      </c>
      <c r="LR4" s="42" t="s">
        <v>4</v>
      </c>
      <c r="LS4" s="43" t="s">
        <v>5</v>
      </c>
      <c r="LT4" s="44" t="s">
        <v>2</v>
      </c>
      <c r="LU4" s="45" t="s">
        <v>3</v>
      </c>
      <c r="LV4" s="46" t="s">
        <v>4</v>
      </c>
      <c r="LW4" s="50" t="s">
        <v>5</v>
      </c>
      <c r="LX4" s="44" t="s">
        <v>2</v>
      </c>
      <c r="LY4" s="45" t="s">
        <v>3</v>
      </c>
      <c r="LZ4" s="46" t="s">
        <v>4</v>
      </c>
      <c r="MA4" s="50" t="s">
        <v>5</v>
      </c>
      <c r="MB4" s="40" t="s">
        <v>2</v>
      </c>
      <c r="MC4" s="41" t="s">
        <v>3</v>
      </c>
      <c r="MD4" s="42" t="s">
        <v>4</v>
      </c>
      <c r="ME4" s="42" t="s">
        <v>5</v>
      </c>
      <c r="MF4" s="40" t="s">
        <v>2</v>
      </c>
      <c r="MG4" s="41" t="s">
        <v>3</v>
      </c>
      <c r="MH4" s="42" t="s">
        <v>4</v>
      </c>
      <c r="MI4" s="43" t="s">
        <v>5</v>
      </c>
      <c r="MJ4" s="44" t="s">
        <v>2</v>
      </c>
      <c r="MK4" s="45" t="s">
        <v>3</v>
      </c>
      <c r="ML4" s="46" t="s">
        <v>4</v>
      </c>
      <c r="MM4" s="50" t="s">
        <v>5</v>
      </c>
      <c r="MN4" s="44" t="s">
        <v>2</v>
      </c>
      <c r="MO4" s="45" t="s">
        <v>3</v>
      </c>
      <c r="MP4" s="46" t="s">
        <v>4</v>
      </c>
      <c r="MQ4" s="50" t="s">
        <v>5</v>
      </c>
      <c r="MR4" s="40" t="s">
        <v>2</v>
      </c>
      <c r="MS4" s="41" t="s">
        <v>3</v>
      </c>
      <c r="MT4" s="42" t="s">
        <v>4</v>
      </c>
      <c r="MU4" s="42" t="s">
        <v>5</v>
      </c>
      <c r="MV4" s="40" t="s">
        <v>2</v>
      </c>
      <c r="MW4" s="41" t="s">
        <v>3</v>
      </c>
      <c r="MX4" s="42" t="s">
        <v>4</v>
      </c>
      <c r="MY4" s="43" t="s">
        <v>5</v>
      </c>
    </row>
    <row r="5" spans="1:363" ht="15" thickBot="1" x14ac:dyDescent="0.4">
      <c r="A5" s="2"/>
      <c r="B5" s="146" t="s">
        <v>14</v>
      </c>
      <c r="C5" s="147"/>
      <c r="D5" s="28"/>
      <c r="E5" s="29"/>
      <c r="F5" s="30"/>
      <c r="G5" s="66">
        <v>0.15</v>
      </c>
      <c r="H5" s="37"/>
      <c r="I5" s="38"/>
      <c r="J5" s="39"/>
      <c r="K5" s="70">
        <v>0.15</v>
      </c>
      <c r="L5" s="28"/>
      <c r="M5" s="29"/>
      <c r="N5" s="30"/>
      <c r="O5" s="66">
        <v>0.15</v>
      </c>
      <c r="P5" s="34"/>
      <c r="Q5" s="35"/>
      <c r="R5" s="36"/>
      <c r="S5" s="71">
        <v>0.15</v>
      </c>
      <c r="T5" s="28"/>
      <c r="U5" s="29"/>
      <c r="V5" s="30"/>
      <c r="W5" s="66">
        <v>0.15</v>
      </c>
      <c r="X5" s="37"/>
      <c r="Y5" s="38"/>
      <c r="Z5" s="39"/>
      <c r="AA5" s="70">
        <v>0.15</v>
      </c>
      <c r="AB5" s="28"/>
      <c r="AC5" s="29"/>
      <c r="AD5" s="30"/>
      <c r="AE5" s="66">
        <v>0.15</v>
      </c>
      <c r="AF5" s="34"/>
      <c r="AG5" s="35"/>
      <c r="AH5" s="36"/>
      <c r="AI5" s="71">
        <v>0.15</v>
      </c>
      <c r="AJ5" s="28"/>
      <c r="AK5" s="29"/>
      <c r="AL5" s="30"/>
      <c r="AM5" s="66">
        <v>0.15</v>
      </c>
      <c r="AN5" s="37"/>
      <c r="AO5" s="38"/>
      <c r="AP5" s="39"/>
      <c r="AQ5" s="70">
        <v>0.15</v>
      </c>
      <c r="AR5" s="28"/>
      <c r="AS5" s="29"/>
      <c r="AT5" s="30"/>
      <c r="AU5" s="66">
        <v>0.15</v>
      </c>
      <c r="AV5" s="34"/>
      <c r="AW5" s="35"/>
      <c r="AX5" s="36"/>
      <c r="AY5" s="71">
        <v>0.15</v>
      </c>
      <c r="AZ5" s="28"/>
      <c r="BA5" s="29"/>
      <c r="BB5" s="30"/>
      <c r="BC5" s="66">
        <v>0.15</v>
      </c>
      <c r="BD5" s="37"/>
      <c r="BE5" s="38"/>
      <c r="BF5" s="39"/>
      <c r="BG5" s="70">
        <v>0.15</v>
      </c>
      <c r="BH5" s="28"/>
      <c r="BI5" s="29"/>
      <c r="BJ5" s="30"/>
      <c r="BK5" s="66">
        <v>0.15</v>
      </c>
      <c r="BL5" s="34"/>
      <c r="BM5" s="35"/>
      <c r="BN5" s="36"/>
      <c r="BO5" s="70">
        <v>0.15</v>
      </c>
      <c r="BP5" s="28"/>
      <c r="BQ5" s="29"/>
      <c r="BR5" s="30"/>
      <c r="BS5" s="66">
        <v>0.15</v>
      </c>
      <c r="BT5" s="37"/>
      <c r="BU5" s="38"/>
      <c r="BV5" s="39"/>
      <c r="BW5" s="70">
        <v>0.15</v>
      </c>
      <c r="BX5" s="28"/>
      <c r="BY5" s="29"/>
      <c r="BZ5" s="30"/>
      <c r="CA5" s="66">
        <v>0.15</v>
      </c>
      <c r="CB5" s="34"/>
      <c r="CC5" s="35"/>
      <c r="CD5" s="36"/>
      <c r="CE5" s="71">
        <v>0.15</v>
      </c>
      <c r="CF5" s="28"/>
      <c r="CG5" s="29"/>
      <c r="CH5" s="30"/>
      <c r="CI5" s="66">
        <v>0.15</v>
      </c>
      <c r="CJ5" s="34"/>
      <c r="CK5" s="35"/>
      <c r="CL5" s="36"/>
      <c r="CM5" s="71">
        <v>0.15</v>
      </c>
      <c r="CN5" s="28"/>
      <c r="CO5" s="29"/>
      <c r="CP5" s="30"/>
      <c r="CQ5" s="66">
        <v>0.15</v>
      </c>
      <c r="CR5" s="34"/>
      <c r="CS5" s="35"/>
      <c r="CT5" s="36"/>
      <c r="CU5" s="71">
        <v>0.15</v>
      </c>
      <c r="CV5" s="28"/>
      <c r="CW5" s="29"/>
      <c r="CX5" s="30"/>
      <c r="CY5" s="66">
        <v>0.15</v>
      </c>
      <c r="CZ5" s="34"/>
      <c r="DA5" s="35"/>
      <c r="DB5" s="36"/>
      <c r="DC5" s="71">
        <v>0.15</v>
      </c>
      <c r="DD5" s="28"/>
      <c r="DE5" s="29"/>
      <c r="DF5" s="30"/>
      <c r="DG5" s="66">
        <v>0.15</v>
      </c>
      <c r="DH5" s="34"/>
      <c r="DI5" s="35"/>
      <c r="DJ5" s="36"/>
      <c r="DK5" s="71">
        <v>0.15</v>
      </c>
      <c r="DL5" s="28"/>
      <c r="DM5" s="29"/>
      <c r="DN5" s="30"/>
      <c r="DO5" s="66">
        <v>0.15</v>
      </c>
      <c r="DP5" s="34"/>
      <c r="DQ5" s="35"/>
      <c r="DR5" s="36"/>
      <c r="DS5" s="71">
        <v>0.15</v>
      </c>
      <c r="DT5" s="28"/>
      <c r="DU5" s="29"/>
      <c r="DV5" s="30"/>
      <c r="DW5" s="66">
        <v>0.15</v>
      </c>
      <c r="DX5" s="34"/>
      <c r="DY5" s="35"/>
      <c r="DZ5" s="36"/>
      <c r="EA5" s="71">
        <v>0.15</v>
      </c>
      <c r="EB5" s="28"/>
      <c r="EC5" s="29"/>
      <c r="ED5" s="30"/>
      <c r="EE5" s="66">
        <v>0.15</v>
      </c>
      <c r="EF5" s="34"/>
      <c r="EG5" s="35"/>
      <c r="EH5" s="36"/>
      <c r="EI5" s="71">
        <v>0.15</v>
      </c>
      <c r="EJ5" s="28"/>
      <c r="EK5" s="29"/>
      <c r="EL5" s="30"/>
      <c r="EM5" s="66">
        <v>0.15</v>
      </c>
      <c r="EN5" s="34"/>
      <c r="EO5" s="35"/>
      <c r="EP5" s="36"/>
      <c r="EQ5" s="71">
        <v>0.15</v>
      </c>
      <c r="ER5" s="28"/>
      <c r="ES5" s="29"/>
      <c r="ET5" s="30"/>
      <c r="EU5" s="66">
        <v>0.15</v>
      </c>
      <c r="EV5" s="34"/>
      <c r="EW5" s="35"/>
      <c r="EX5" s="36"/>
      <c r="EY5" s="71">
        <v>0.15</v>
      </c>
      <c r="EZ5" s="28"/>
      <c r="FA5" s="29"/>
      <c r="FB5" s="30"/>
      <c r="FC5" s="66">
        <v>0.15</v>
      </c>
      <c r="FD5" s="34"/>
      <c r="FE5" s="35"/>
      <c r="FF5" s="36"/>
      <c r="FG5" s="71">
        <v>0.15</v>
      </c>
      <c r="FH5" s="28"/>
      <c r="FI5" s="29"/>
      <c r="FJ5" s="30"/>
      <c r="FK5" s="66">
        <v>0.15</v>
      </c>
      <c r="FL5" s="34"/>
      <c r="FM5" s="35"/>
      <c r="FN5" s="36"/>
      <c r="FO5" s="71">
        <v>0.15</v>
      </c>
      <c r="FP5" s="28"/>
      <c r="FQ5" s="29"/>
      <c r="FR5" s="30"/>
      <c r="FS5" s="66">
        <v>0.15</v>
      </c>
      <c r="FT5" s="34"/>
      <c r="FU5" s="35"/>
      <c r="FV5" s="36"/>
      <c r="FW5" s="71">
        <v>0.15</v>
      </c>
      <c r="FX5" s="28"/>
      <c r="FY5" s="29"/>
      <c r="FZ5" s="30"/>
      <c r="GA5" s="66">
        <v>0.15</v>
      </c>
      <c r="GB5" s="34"/>
      <c r="GC5" s="35"/>
      <c r="GD5" s="36"/>
      <c r="GE5" s="71">
        <v>0.15</v>
      </c>
      <c r="GF5" s="28"/>
      <c r="GG5" s="29"/>
      <c r="GH5" s="30"/>
      <c r="GI5" s="66">
        <v>0.15</v>
      </c>
      <c r="GJ5" s="34"/>
      <c r="GK5" s="35"/>
      <c r="GL5" s="36"/>
      <c r="GM5" s="71">
        <v>0.15</v>
      </c>
      <c r="GN5" s="28"/>
      <c r="GO5" s="29"/>
      <c r="GP5" s="30"/>
      <c r="GQ5" s="66">
        <v>0.15</v>
      </c>
      <c r="GR5" s="34"/>
      <c r="GS5" s="35"/>
      <c r="GT5" s="36"/>
      <c r="GU5" s="71">
        <v>0.15</v>
      </c>
      <c r="GV5" s="28"/>
      <c r="GW5" s="29"/>
      <c r="GX5" s="30"/>
      <c r="GY5" s="66">
        <v>0.15</v>
      </c>
      <c r="GZ5" s="34"/>
      <c r="HA5" s="35"/>
      <c r="HB5" s="36"/>
      <c r="HC5" s="71">
        <v>0.15</v>
      </c>
      <c r="HD5" s="28"/>
      <c r="HE5" s="29"/>
      <c r="HF5" s="30"/>
      <c r="HG5" s="66">
        <v>0.15</v>
      </c>
      <c r="HH5" s="34"/>
      <c r="HI5" s="35"/>
      <c r="HJ5" s="36"/>
      <c r="HK5" s="71">
        <v>0.15</v>
      </c>
      <c r="HL5" s="28"/>
      <c r="HM5" s="29"/>
      <c r="HN5" s="30"/>
      <c r="HO5" s="66">
        <v>0.15</v>
      </c>
      <c r="HP5" s="34"/>
      <c r="HQ5" s="35"/>
      <c r="HR5" s="36"/>
      <c r="HS5" s="71">
        <v>0.15</v>
      </c>
      <c r="HT5" s="28"/>
      <c r="HU5" s="29"/>
      <c r="HV5" s="30"/>
      <c r="HW5" s="66">
        <v>0.15</v>
      </c>
      <c r="HX5" s="34"/>
      <c r="HY5" s="35"/>
      <c r="HZ5" s="36"/>
      <c r="IA5" s="71">
        <v>0.15</v>
      </c>
      <c r="IB5" s="28"/>
      <c r="IC5" s="29"/>
      <c r="ID5" s="30"/>
      <c r="IE5" s="66">
        <v>0.15</v>
      </c>
      <c r="IF5" s="34"/>
      <c r="IG5" s="35"/>
      <c r="IH5" s="36"/>
      <c r="II5" s="71">
        <v>0.15</v>
      </c>
      <c r="IJ5" s="28"/>
      <c r="IK5" s="29"/>
      <c r="IL5" s="30"/>
      <c r="IM5" s="66">
        <v>0.15</v>
      </c>
      <c r="IN5" s="34"/>
      <c r="IO5" s="35"/>
      <c r="IP5" s="36"/>
      <c r="IQ5" s="71">
        <v>0.15</v>
      </c>
      <c r="IR5" s="28"/>
      <c r="IS5" s="29"/>
      <c r="IT5" s="30"/>
      <c r="IU5" s="66">
        <v>0.15</v>
      </c>
      <c r="IV5" s="34"/>
      <c r="IW5" s="35"/>
      <c r="IX5" s="36"/>
      <c r="IY5" s="71">
        <v>0.15</v>
      </c>
      <c r="IZ5" s="28"/>
      <c r="JA5" s="29"/>
      <c r="JB5" s="30"/>
      <c r="JC5" s="66">
        <v>0.2</v>
      </c>
      <c r="JD5" s="34"/>
      <c r="JE5" s="35"/>
      <c r="JF5" s="36"/>
      <c r="JG5" s="71">
        <v>0.2</v>
      </c>
      <c r="JH5" s="28"/>
      <c r="JI5" s="29"/>
      <c r="JJ5" s="30"/>
      <c r="JK5" s="66">
        <v>0.2</v>
      </c>
      <c r="JL5" s="34"/>
      <c r="JM5" s="35"/>
      <c r="JN5" s="36"/>
      <c r="JO5" s="71">
        <v>0.2</v>
      </c>
      <c r="JP5" s="28"/>
      <c r="JQ5" s="29"/>
      <c r="JR5" s="30"/>
      <c r="JS5" s="66">
        <v>0.2</v>
      </c>
      <c r="JT5" s="34"/>
      <c r="JU5" s="35"/>
      <c r="JV5" s="36"/>
      <c r="JW5" s="71">
        <v>0.2</v>
      </c>
      <c r="JX5" s="28"/>
      <c r="JY5" s="29"/>
      <c r="JZ5" s="30"/>
      <c r="KA5" s="66">
        <v>0.2</v>
      </c>
      <c r="KB5" s="34"/>
      <c r="KC5" s="35"/>
      <c r="KD5" s="36"/>
      <c r="KE5" s="71">
        <v>0.2</v>
      </c>
      <c r="KF5" s="28"/>
      <c r="KG5" s="29"/>
      <c r="KH5" s="30"/>
      <c r="KI5" s="66">
        <v>0.28000000000000003</v>
      </c>
      <c r="KJ5" s="34"/>
      <c r="KK5" s="35"/>
      <c r="KL5" s="36"/>
      <c r="KM5" s="71">
        <v>0.28000000000000003</v>
      </c>
      <c r="KN5" s="28"/>
      <c r="KO5" s="29"/>
      <c r="KP5" s="30"/>
      <c r="KQ5" s="66">
        <v>0.28000000000000003</v>
      </c>
      <c r="KR5" s="34"/>
      <c r="KS5" s="35"/>
      <c r="KT5" s="36"/>
      <c r="KU5" s="71">
        <v>0.28000000000000003</v>
      </c>
      <c r="KV5" s="28"/>
      <c r="KW5" s="29"/>
      <c r="KX5" s="30"/>
      <c r="KY5" s="66">
        <v>0.28000000000000003</v>
      </c>
      <c r="KZ5" s="34"/>
      <c r="LA5" s="35"/>
      <c r="LB5" s="36"/>
      <c r="LC5" s="71">
        <v>0.28000000000000003</v>
      </c>
      <c r="LD5" s="28"/>
      <c r="LE5" s="29"/>
      <c r="LF5" s="30"/>
      <c r="LG5" s="66">
        <v>0.28000000000000003</v>
      </c>
      <c r="LH5" s="34"/>
      <c r="LI5" s="35"/>
      <c r="LJ5" s="36"/>
      <c r="LK5" s="71">
        <v>0.28000000000000003</v>
      </c>
      <c r="LL5" s="28"/>
      <c r="LM5" s="29"/>
      <c r="LN5" s="30"/>
      <c r="LO5" s="66">
        <v>0.28000000000000003</v>
      </c>
      <c r="LP5" s="34"/>
      <c r="LQ5" s="35"/>
      <c r="LR5" s="36"/>
      <c r="LS5" s="71">
        <v>0.28000000000000003</v>
      </c>
      <c r="LT5" s="28"/>
      <c r="LU5" s="29"/>
      <c r="LV5" s="30"/>
      <c r="LW5" s="66">
        <v>0.28000000000000003</v>
      </c>
      <c r="LX5" s="34"/>
      <c r="LY5" s="35"/>
      <c r="LZ5" s="36"/>
      <c r="MA5" s="71">
        <v>0.28000000000000003</v>
      </c>
      <c r="MB5" s="28"/>
      <c r="MC5" s="29"/>
      <c r="MD5" s="30"/>
      <c r="ME5" s="66">
        <v>0.28000000000000003</v>
      </c>
      <c r="MF5" s="34"/>
      <c r="MG5" s="35"/>
      <c r="MH5" s="36"/>
      <c r="MI5" s="71">
        <v>0.28000000000000003</v>
      </c>
      <c r="MJ5" s="28"/>
      <c r="MK5" s="29"/>
      <c r="ML5" s="30"/>
      <c r="MM5" s="66">
        <v>0.28000000000000003</v>
      </c>
      <c r="MN5" s="34"/>
      <c r="MO5" s="35"/>
      <c r="MP5" s="36"/>
      <c r="MQ5" s="71">
        <v>0.28000000000000003</v>
      </c>
      <c r="MR5" s="28"/>
      <c r="MS5" s="29"/>
      <c r="MT5" s="30"/>
      <c r="MU5" s="66">
        <v>0.28000000000000003</v>
      </c>
      <c r="MV5" s="34"/>
      <c r="MW5" s="35"/>
      <c r="MX5" s="36"/>
      <c r="MY5" s="71">
        <v>0.28000000000000003</v>
      </c>
    </row>
    <row r="6" spans="1:363" ht="15" thickBot="1" x14ac:dyDescent="0.4">
      <c r="A6" s="2"/>
      <c r="B6" s="148" t="s">
        <v>15</v>
      </c>
      <c r="C6" s="149"/>
      <c r="D6" s="28"/>
      <c r="E6" s="29"/>
      <c r="F6" s="30"/>
      <c r="G6" s="66">
        <v>8.5000000000000006E-2</v>
      </c>
      <c r="H6" s="34"/>
      <c r="I6" s="35"/>
      <c r="J6" s="36"/>
      <c r="K6" s="71">
        <v>8.5000000000000006E-2</v>
      </c>
      <c r="L6" s="31"/>
      <c r="M6" s="32"/>
      <c r="N6" s="33"/>
      <c r="O6" s="75">
        <v>8.5000000000000006E-2</v>
      </c>
      <c r="P6" s="34"/>
      <c r="Q6" s="35"/>
      <c r="R6" s="36"/>
      <c r="S6" s="71">
        <v>8.5000000000000006E-2</v>
      </c>
      <c r="T6" s="28"/>
      <c r="U6" s="29"/>
      <c r="V6" s="30"/>
      <c r="W6" s="66">
        <v>8.5000000000000006E-2</v>
      </c>
      <c r="X6" s="34"/>
      <c r="Y6" s="35"/>
      <c r="Z6" s="36"/>
      <c r="AA6" s="71">
        <v>8.5000000000000006E-2</v>
      </c>
      <c r="AB6" s="31"/>
      <c r="AC6" s="32"/>
      <c r="AD6" s="33"/>
      <c r="AE6" s="75">
        <v>8.2500000000000004E-2</v>
      </c>
      <c r="AF6" s="34"/>
      <c r="AG6" s="35"/>
      <c r="AH6" s="36"/>
      <c r="AI6" s="71">
        <v>8.2500000000000004E-2</v>
      </c>
      <c r="AJ6" s="28"/>
      <c r="AK6" s="29"/>
      <c r="AL6" s="30"/>
      <c r="AM6" s="75">
        <v>8.2500000000000004E-2</v>
      </c>
      <c r="AN6" s="34"/>
      <c r="AO6" s="35"/>
      <c r="AP6" s="36"/>
      <c r="AQ6" s="71">
        <v>8.2500000000000004E-2</v>
      </c>
      <c r="AR6" s="31"/>
      <c r="AS6" s="32"/>
      <c r="AT6" s="33"/>
      <c r="AU6" s="75">
        <v>8.2500000000000004E-2</v>
      </c>
      <c r="AV6" s="34"/>
      <c r="AW6" s="35"/>
      <c r="AX6" s="36"/>
      <c r="AY6" s="71">
        <v>8.2500000000000004E-2</v>
      </c>
      <c r="AZ6" s="28"/>
      <c r="BA6" s="29"/>
      <c r="BB6" s="30"/>
      <c r="BC6" s="66">
        <v>0.08</v>
      </c>
      <c r="BD6" s="34"/>
      <c r="BE6" s="35"/>
      <c r="BF6" s="36"/>
      <c r="BG6" s="71">
        <v>0.08</v>
      </c>
      <c r="BH6" s="31"/>
      <c r="BI6" s="32"/>
      <c r="BJ6" s="33"/>
      <c r="BK6" s="66">
        <v>0.08</v>
      </c>
      <c r="BL6" s="34"/>
      <c r="BM6" s="35"/>
      <c r="BN6" s="36"/>
      <c r="BO6" s="71">
        <v>0.08</v>
      </c>
      <c r="BP6" s="28"/>
      <c r="BQ6" s="29"/>
      <c r="BR6" s="30"/>
      <c r="BS6" s="66">
        <v>0.08</v>
      </c>
      <c r="BT6" s="34"/>
      <c r="BU6" s="35"/>
      <c r="BV6" s="36"/>
      <c r="BW6" s="71">
        <v>0.08</v>
      </c>
      <c r="BX6" s="31"/>
      <c r="BY6" s="32"/>
      <c r="BZ6" s="33"/>
      <c r="CA6" s="75">
        <v>7.7499999999999999E-2</v>
      </c>
      <c r="CB6" s="34"/>
      <c r="CC6" s="35"/>
      <c r="CD6" s="36"/>
      <c r="CE6" s="71">
        <v>7.7499999999999999E-2</v>
      </c>
      <c r="CF6" s="31"/>
      <c r="CG6" s="32"/>
      <c r="CH6" s="33"/>
      <c r="CI6" s="75">
        <v>7.7499999999999999E-2</v>
      </c>
      <c r="CJ6" s="34"/>
      <c r="CK6" s="35"/>
      <c r="CL6" s="36"/>
      <c r="CM6" s="71">
        <v>7.7499999999999999E-2</v>
      </c>
      <c r="CN6" s="31"/>
      <c r="CO6" s="32"/>
      <c r="CP6" s="33"/>
      <c r="CQ6" s="75">
        <v>7.7499999999999999E-2</v>
      </c>
      <c r="CR6" s="34"/>
      <c r="CS6" s="35"/>
      <c r="CT6" s="36"/>
      <c r="CU6" s="71">
        <v>7.7499999999999999E-2</v>
      </c>
      <c r="CV6" s="31"/>
      <c r="CW6" s="32"/>
      <c r="CX6" s="33"/>
      <c r="CY6" s="75">
        <v>7.7499999999999999E-2</v>
      </c>
      <c r="CZ6" s="34"/>
      <c r="DA6" s="35"/>
      <c r="DB6" s="36"/>
      <c r="DC6" s="71">
        <v>7.7499999999999999E-2</v>
      </c>
      <c r="DD6" s="31"/>
      <c r="DE6" s="32"/>
      <c r="DF6" s="33"/>
      <c r="DG6" s="75">
        <v>7.7499999999999999E-2</v>
      </c>
      <c r="DH6" s="34"/>
      <c r="DI6" s="35"/>
      <c r="DJ6" s="36"/>
      <c r="DK6" s="71">
        <v>7.7499999999999999E-2</v>
      </c>
      <c r="DL6" s="31"/>
      <c r="DM6" s="32"/>
      <c r="DN6" s="33"/>
      <c r="DO6" s="75">
        <v>7.7499999999999999E-2</v>
      </c>
      <c r="DP6" s="34"/>
      <c r="DQ6" s="35"/>
      <c r="DR6" s="36"/>
      <c r="DS6" s="71">
        <v>7.7499999999999999E-2</v>
      </c>
      <c r="DT6" s="31"/>
      <c r="DU6" s="32"/>
      <c r="DV6" s="33"/>
      <c r="DW6" s="75">
        <v>7.7499999999999999E-2</v>
      </c>
      <c r="DX6" s="34"/>
      <c r="DY6" s="35"/>
      <c r="DZ6" s="36"/>
      <c r="EA6" s="71">
        <v>7.7499999999999999E-2</v>
      </c>
      <c r="EB6" s="31"/>
      <c r="EC6" s="32"/>
      <c r="ED6" s="33"/>
      <c r="EE6" s="75">
        <v>7.7499999999999999E-2</v>
      </c>
      <c r="EF6" s="34"/>
      <c r="EG6" s="35"/>
      <c r="EH6" s="36"/>
      <c r="EI6" s="71">
        <v>7.7499999999999999E-2</v>
      </c>
      <c r="EJ6" s="31"/>
      <c r="EK6" s="32"/>
      <c r="EL6" s="33"/>
      <c r="EM6" s="75">
        <v>6.7500000000000004E-2</v>
      </c>
      <c r="EN6" s="34"/>
      <c r="EO6" s="35"/>
      <c r="EP6" s="36"/>
      <c r="EQ6" s="71">
        <v>6.7500000000000004E-2</v>
      </c>
      <c r="ER6" s="31"/>
      <c r="ES6" s="32"/>
      <c r="ET6" s="33"/>
      <c r="EU6" s="75">
        <v>6.7500000000000004E-2</v>
      </c>
      <c r="EV6" s="34"/>
      <c r="EW6" s="35"/>
      <c r="EX6" s="36"/>
      <c r="EY6" s="71">
        <v>6.7500000000000004E-2</v>
      </c>
      <c r="EZ6" s="31"/>
      <c r="FA6" s="32"/>
      <c r="FB6" s="33"/>
      <c r="FC6" s="75">
        <v>6.7500000000000004E-2</v>
      </c>
      <c r="FD6" s="34"/>
      <c r="FE6" s="35"/>
      <c r="FF6" s="36"/>
      <c r="FG6" s="71">
        <v>6.7500000000000004E-2</v>
      </c>
      <c r="FH6" s="31"/>
      <c r="FI6" s="32"/>
      <c r="FJ6" s="33"/>
      <c r="FK6" s="75">
        <v>4.7500000000000001E-2</v>
      </c>
      <c r="FL6" s="34"/>
      <c r="FM6" s="35"/>
      <c r="FN6" s="36"/>
      <c r="FO6" s="71">
        <v>4.7500000000000001E-2</v>
      </c>
      <c r="FP6" s="31"/>
      <c r="FQ6" s="32"/>
      <c r="FR6" s="33"/>
      <c r="FS6" s="75">
        <v>4.7500000000000001E-2</v>
      </c>
      <c r="FT6" s="34"/>
      <c r="FU6" s="35"/>
      <c r="FV6" s="36"/>
      <c r="FW6" s="71">
        <v>4.7500000000000001E-2</v>
      </c>
      <c r="FX6" s="31"/>
      <c r="FY6" s="32"/>
      <c r="FZ6" s="33"/>
      <c r="GA6" s="75">
        <v>4.7500000000000001E-2</v>
      </c>
      <c r="GB6" s="34"/>
      <c r="GC6" s="35"/>
      <c r="GD6" s="36"/>
      <c r="GE6" s="71">
        <v>4.7500000000000001E-2</v>
      </c>
      <c r="GF6" s="31"/>
      <c r="GG6" s="32"/>
      <c r="GH6" s="33"/>
      <c r="GI6" s="75">
        <v>4.7500000000000001E-2</v>
      </c>
      <c r="GJ6" s="34"/>
      <c r="GK6" s="35"/>
      <c r="GL6" s="36"/>
      <c r="GM6" s="71">
        <v>4.7500000000000001E-2</v>
      </c>
      <c r="GN6" s="31"/>
      <c r="GO6" s="32"/>
      <c r="GP6" s="33"/>
      <c r="GQ6" s="75">
        <v>4.7500000000000001E-2</v>
      </c>
      <c r="GR6" s="34"/>
      <c r="GS6" s="35"/>
      <c r="GT6" s="36"/>
      <c r="GU6" s="71">
        <v>4.7500000000000001E-2</v>
      </c>
      <c r="GV6" s="31"/>
      <c r="GW6" s="32"/>
      <c r="GX6" s="33"/>
      <c r="GY6" s="75">
        <v>4.7500000000000001E-2</v>
      </c>
      <c r="GZ6" s="34"/>
      <c r="HA6" s="35"/>
      <c r="HB6" s="36"/>
      <c r="HC6" s="71">
        <v>4.7500000000000001E-2</v>
      </c>
      <c r="HD6" s="31"/>
      <c r="HE6" s="32"/>
      <c r="HF6" s="33"/>
      <c r="HG6" s="75">
        <v>4.7500000000000001E-2</v>
      </c>
      <c r="HH6" s="34"/>
      <c r="HI6" s="35"/>
      <c r="HJ6" s="36"/>
      <c r="HK6" s="71">
        <v>4.7500000000000001E-2</v>
      </c>
      <c r="HL6" s="31"/>
      <c r="HM6" s="32"/>
      <c r="HN6" s="33"/>
      <c r="HO6" s="75">
        <v>4.7500000000000001E-2</v>
      </c>
      <c r="HP6" s="34"/>
      <c r="HQ6" s="35"/>
      <c r="HR6" s="36"/>
      <c r="HS6" s="71">
        <v>4.7500000000000001E-2</v>
      </c>
      <c r="HT6" s="31"/>
      <c r="HU6" s="32"/>
      <c r="HV6" s="33"/>
      <c r="HW6" s="75">
        <v>4.7500000000000001E-2</v>
      </c>
      <c r="HX6" s="34"/>
      <c r="HY6" s="35"/>
      <c r="HZ6" s="36"/>
      <c r="IA6" s="71">
        <v>4.7500000000000001E-2</v>
      </c>
      <c r="IB6" s="31"/>
      <c r="IC6" s="32"/>
      <c r="ID6" s="33"/>
      <c r="IE6" s="75">
        <v>4.7500000000000001E-2</v>
      </c>
      <c r="IF6" s="34"/>
      <c r="IG6" s="35"/>
      <c r="IH6" s="36"/>
      <c r="II6" s="71">
        <v>4.7500000000000001E-2</v>
      </c>
      <c r="IJ6" s="31"/>
      <c r="IK6" s="32"/>
      <c r="IL6" s="33"/>
      <c r="IM6" s="75">
        <v>4.7500000000000001E-2</v>
      </c>
      <c r="IN6" s="34"/>
      <c r="IO6" s="35"/>
      <c r="IP6" s="36"/>
      <c r="IQ6" s="71">
        <v>4.7500000000000001E-2</v>
      </c>
      <c r="IR6" s="31"/>
      <c r="IS6" s="32"/>
      <c r="IT6" s="33"/>
      <c r="IU6" s="75">
        <v>4.7500000000000001E-2</v>
      </c>
      <c r="IV6" s="34"/>
      <c r="IW6" s="35"/>
      <c r="IX6" s="36"/>
      <c r="IY6" s="71">
        <v>4.7500000000000001E-2</v>
      </c>
      <c r="IZ6" s="31"/>
      <c r="JA6" s="32"/>
      <c r="JB6" s="33"/>
      <c r="JC6" s="75">
        <v>6.7500000000000004E-2</v>
      </c>
      <c r="JD6" s="34"/>
      <c r="JE6" s="35"/>
      <c r="JF6" s="36"/>
      <c r="JG6" s="71">
        <v>6.7500000000000004E-2</v>
      </c>
      <c r="JH6" s="31"/>
      <c r="JI6" s="32"/>
      <c r="JJ6" s="33"/>
      <c r="JK6" s="75">
        <v>7.7499999999999999E-2</v>
      </c>
      <c r="JL6" s="34"/>
      <c r="JM6" s="35"/>
      <c r="JN6" s="36"/>
      <c r="JO6" s="71">
        <v>7.7499999999999999E-2</v>
      </c>
      <c r="JP6" s="31"/>
      <c r="JQ6" s="32"/>
      <c r="JR6" s="33"/>
      <c r="JS6" s="75">
        <v>7.7499999999999999E-2</v>
      </c>
      <c r="JT6" s="34"/>
      <c r="JU6" s="35"/>
      <c r="JV6" s="36"/>
      <c r="JW6" s="71">
        <v>7.7499999999999999E-2</v>
      </c>
      <c r="JX6" s="31"/>
      <c r="JY6" s="32"/>
      <c r="JZ6" s="33"/>
      <c r="KA6" s="75">
        <v>7.7499999999999999E-2</v>
      </c>
      <c r="KB6" s="34"/>
      <c r="KC6" s="35"/>
      <c r="KD6" s="36"/>
      <c r="KE6" s="71">
        <v>7.7499999999999999E-2</v>
      </c>
      <c r="KF6" s="31"/>
      <c r="KG6" s="32"/>
      <c r="KH6" s="33"/>
      <c r="KI6" s="75">
        <v>0.09</v>
      </c>
      <c r="KJ6" s="34"/>
      <c r="KK6" s="35"/>
      <c r="KL6" s="36"/>
      <c r="KM6" s="71">
        <v>0.09</v>
      </c>
      <c r="KN6" s="31"/>
      <c r="KO6" s="32"/>
      <c r="KP6" s="33"/>
      <c r="KQ6" s="75">
        <v>0.09</v>
      </c>
      <c r="KR6" s="34"/>
      <c r="KS6" s="35"/>
      <c r="KT6" s="36"/>
      <c r="KU6" s="71">
        <v>0.09</v>
      </c>
      <c r="KV6" s="31"/>
      <c r="KW6" s="32"/>
      <c r="KX6" s="33"/>
      <c r="KY6" s="75">
        <v>0.09</v>
      </c>
      <c r="KZ6" s="34"/>
      <c r="LA6" s="35"/>
      <c r="LB6" s="36"/>
      <c r="LC6" s="71">
        <v>0.09</v>
      </c>
      <c r="LD6" s="31"/>
      <c r="LE6" s="32"/>
      <c r="LF6" s="33"/>
      <c r="LG6" s="75">
        <v>0.09</v>
      </c>
      <c r="LH6" s="34"/>
      <c r="LI6" s="35"/>
      <c r="LJ6" s="36"/>
      <c r="LK6" s="71">
        <v>0.09</v>
      </c>
      <c r="LL6" s="31"/>
      <c r="LM6" s="32"/>
      <c r="LN6" s="33"/>
      <c r="LO6" s="75">
        <v>0.09</v>
      </c>
      <c r="LP6" s="34"/>
      <c r="LQ6" s="35"/>
      <c r="LR6" s="36"/>
      <c r="LS6" s="71">
        <v>0.09</v>
      </c>
      <c r="LT6" s="31"/>
      <c r="LU6" s="32"/>
      <c r="LV6" s="33"/>
      <c r="LW6" s="75">
        <v>0.09</v>
      </c>
      <c r="LX6" s="34"/>
      <c r="LY6" s="35"/>
      <c r="LZ6" s="36"/>
      <c r="MA6" s="71">
        <v>0.09</v>
      </c>
      <c r="MB6" s="31"/>
      <c r="MC6" s="32"/>
      <c r="MD6" s="33"/>
      <c r="ME6" s="75">
        <v>0.09</v>
      </c>
      <c r="MF6" s="34"/>
      <c r="MG6" s="35"/>
      <c r="MH6" s="36"/>
      <c r="MI6" s="71">
        <v>0.09</v>
      </c>
      <c r="MJ6" s="31"/>
      <c r="MK6" s="32"/>
      <c r="ML6" s="33"/>
      <c r="MM6" s="75">
        <v>0.09</v>
      </c>
      <c r="MN6" s="34"/>
      <c r="MO6" s="35"/>
      <c r="MP6" s="36"/>
      <c r="MQ6" s="71">
        <v>0.09</v>
      </c>
      <c r="MR6" s="31"/>
      <c r="MS6" s="32"/>
      <c r="MT6" s="33"/>
      <c r="MU6" s="75">
        <v>0.09</v>
      </c>
      <c r="MV6" s="34"/>
      <c r="MW6" s="35"/>
      <c r="MX6" s="36"/>
      <c r="MY6" s="71">
        <v>0.09</v>
      </c>
    </row>
    <row r="7" spans="1:363" ht="16" customHeight="1" x14ac:dyDescent="0.35">
      <c r="A7" s="3"/>
      <c r="B7" s="154" t="s">
        <v>18</v>
      </c>
      <c r="C7" s="155"/>
      <c r="D7" s="25">
        <f>Cronograma!B4+7</f>
        <v>44677</v>
      </c>
      <c r="E7" s="26">
        <v>44678</v>
      </c>
      <c r="F7" s="27">
        <f>IF(E7="Pendiente","-",E7-Cronograma!B$4)</f>
        <v>8</v>
      </c>
      <c r="G7" s="67">
        <v>0.29380000000000001</v>
      </c>
      <c r="H7" s="51">
        <f>Cronograma!F4+7</f>
        <v>44691</v>
      </c>
      <c r="I7" s="18">
        <v>44692</v>
      </c>
      <c r="J7" s="19">
        <f>IF(I7="Pendiente","-",I7-Cronograma!F$4)</f>
        <v>8</v>
      </c>
      <c r="K7" s="72">
        <v>0.29380000000000001</v>
      </c>
      <c r="L7" s="25">
        <f>Cronograma!J4+7</f>
        <v>44705</v>
      </c>
      <c r="M7" s="26">
        <v>44708</v>
      </c>
      <c r="N7" s="27">
        <f>IF(M7="Pendiente","-",M7-Cronograma!J$4)</f>
        <v>10</v>
      </c>
      <c r="O7" s="67">
        <v>0.29380000000000001</v>
      </c>
      <c r="P7" s="51">
        <f>Cronograma!N4+7</f>
        <v>44721</v>
      </c>
      <c r="Q7" s="18">
        <v>44722</v>
      </c>
      <c r="R7" s="19">
        <f>IF(Q7="Pendiente","-",Q7-Cronograma!N$4)</f>
        <v>8</v>
      </c>
      <c r="S7" s="72">
        <v>0.29380000000000001</v>
      </c>
      <c r="T7" s="25">
        <f>Cronograma!R4+7</f>
        <v>44740</v>
      </c>
      <c r="U7" s="26">
        <v>44741</v>
      </c>
      <c r="V7" s="27">
        <f>IF(U7="Pendiente","-",U7-Cronograma!R$4)</f>
        <v>8</v>
      </c>
      <c r="W7" s="67">
        <v>0.29380000000000001</v>
      </c>
      <c r="X7" s="51">
        <f>Cronograma!V4+7</f>
        <v>44753</v>
      </c>
      <c r="Y7" s="18">
        <v>44753</v>
      </c>
      <c r="Z7" s="19">
        <f>IF(Y7="Pendiente","-",Y7-Cronograma!V$4)</f>
        <v>7</v>
      </c>
      <c r="AA7" s="72">
        <v>0.29380000000000001</v>
      </c>
      <c r="AB7" s="25">
        <f>Cronograma!Z4+7</f>
        <v>44768</v>
      </c>
      <c r="AC7" s="26">
        <v>44770</v>
      </c>
      <c r="AD7" s="27">
        <f>IF(AC7="Pendiente","-",AC7-Cronograma!Z$4)</f>
        <v>9</v>
      </c>
      <c r="AE7" s="67">
        <v>0.29470000000000002</v>
      </c>
      <c r="AF7" s="51">
        <f>Cronograma!AD4+7</f>
        <v>44782</v>
      </c>
      <c r="AG7" s="18">
        <v>44783</v>
      </c>
      <c r="AH7" s="19">
        <f>IF(AG7="Pendiente","-",AG7-Cronograma!AD$4)</f>
        <v>8</v>
      </c>
      <c r="AI7" s="72">
        <v>0.29470000000000002</v>
      </c>
      <c r="AJ7" s="25">
        <f>Cronograma!AH4+7</f>
        <v>44797</v>
      </c>
      <c r="AK7" s="26">
        <v>44798</v>
      </c>
      <c r="AL7" s="27">
        <f>IF(AK7="Pendiente","-",AK7-Cronograma!AH$4)</f>
        <v>8</v>
      </c>
      <c r="AM7" s="67">
        <v>0.29470000000000002</v>
      </c>
      <c r="AN7" s="51">
        <f>Cronograma!AL4+7</f>
        <v>44813</v>
      </c>
      <c r="AO7" s="18">
        <v>44813</v>
      </c>
      <c r="AP7" s="19">
        <f>IF(AO7="Pendiente","-",AO7-Cronograma!AL$4)</f>
        <v>7</v>
      </c>
      <c r="AQ7" s="72">
        <v>0.29470000000000002</v>
      </c>
      <c r="AR7" s="25">
        <f>Cronograma!AP4+7</f>
        <v>44830</v>
      </c>
      <c r="AS7" s="26">
        <v>44830</v>
      </c>
      <c r="AT7" s="27">
        <f>IF(AS7="Pendiente","-",AS7-Cronograma!AP$4)</f>
        <v>7</v>
      </c>
      <c r="AU7" s="67">
        <v>0.29470000000000002</v>
      </c>
      <c r="AV7" s="51">
        <f>Cronograma!AT4+7</f>
        <v>44845</v>
      </c>
      <c r="AW7" s="18">
        <v>44848</v>
      </c>
      <c r="AX7" s="19">
        <f>IF(AW7="Pendiente","-",AW7-Cronograma!AT$4)</f>
        <v>10</v>
      </c>
      <c r="AY7" s="72">
        <v>0.29470000000000002</v>
      </c>
      <c r="AZ7" s="25">
        <f>Cronograma!AX4+7</f>
        <v>44859</v>
      </c>
      <c r="BA7" s="26">
        <v>44860</v>
      </c>
      <c r="BB7" s="27">
        <f>IF(BA7="Pendiente","-",BA7-Cronograma!AX$4)</f>
        <v>8</v>
      </c>
      <c r="BC7" s="67">
        <v>0.29570000000000002</v>
      </c>
      <c r="BD7" s="51">
        <f>Cronograma!BB4+7</f>
        <v>44874</v>
      </c>
      <c r="BE7" s="18">
        <v>44873</v>
      </c>
      <c r="BF7" s="19">
        <f>IF(BE7="Pendiente","-",BE7-Cronograma!BB$4)</f>
        <v>6</v>
      </c>
      <c r="BG7" s="72">
        <v>0.29570000000000002</v>
      </c>
      <c r="BH7" s="25">
        <f>Cronograma!BF4+7</f>
        <v>44891</v>
      </c>
      <c r="BI7" s="26">
        <v>44890</v>
      </c>
      <c r="BJ7" s="27">
        <f>IF(BI7="Pendiente","-",BI7-Cronograma!BF$4)</f>
        <v>6</v>
      </c>
      <c r="BK7" s="67">
        <v>0.29570000000000002</v>
      </c>
      <c r="BL7" s="51">
        <f>Cronograma!BJ4+7</f>
        <v>44904</v>
      </c>
      <c r="BM7" s="18">
        <v>44908</v>
      </c>
      <c r="BN7" s="19">
        <f>IF(BM7="Pendiente","-",BM7-Cronograma!BJ$4)</f>
        <v>11</v>
      </c>
      <c r="BO7" s="72">
        <v>0.29570000000000002</v>
      </c>
      <c r="BP7" s="25">
        <f>Cronograma!BN4+7</f>
        <v>44921</v>
      </c>
      <c r="BQ7" s="26">
        <v>44923</v>
      </c>
      <c r="BR7" s="27">
        <f>IF(BQ7="Pendiente","-",BQ7-Cronograma!BN$4)</f>
        <v>9</v>
      </c>
      <c r="BS7" s="67">
        <v>0.29570000000000002</v>
      </c>
      <c r="BT7" s="51">
        <f>Cronograma!BR4+7</f>
        <v>44936</v>
      </c>
      <c r="BU7" s="18">
        <v>44937</v>
      </c>
      <c r="BV7" s="19">
        <f>IF(BU7="Pendiente","-",BU7-Cronograma!BR$4)</f>
        <v>8</v>
      </c>
      <c r="BW7" s="72">
        <v>0.29570000000000002</v>
      </c>
      <c r="BX7" s="25">
        <f>Cronograma!BV4+7</f>
        <v>44950</v>
      </c>
      <c r="BY7" s="26">
        <v>44952</v>
      </c>
      <c r="BZ7" s="27">
        <f>IF(BY7="Pendiente","-",BY7-Cronograma!BV$4)</f>
        <v>9</v>
      </c>
      <c r="CA7" s="67">
        <v>0.29649999999999999</v>
      </c>
      <c r="CB7" s="51">
        <f>Cronograma!BZ4+7</f>
        <v>44966</v>
      </c>
      <c r="CC7" s="18">
        <v>44966</v>
      </c>
      <c r="CD7" s="19">
        <f>IF(CC7="Pendiente","-",CC7-Cronograma!BZ$4)</f>
        <v>7</v>
      </c>
      <c r="CE7" s="72">
        <v>0.29649999999999999</v>
      </c>
      <c r="CF7" s="25">
        <f>Cronograma!CD4+7</f>
        <v>44981</v>
      </c>
      <c r="CG7" s="26">
        <v>44981</v>
      </c>
      <c r="CH7" s="27">
        <f>IF(CG7="Pendiente","-",CG7-Cronograma!CD$4)</f>
        <v>7</v>
      </c>
      <c r="CI7" s="67">
        <v>0.29649999999999999</v>
      </c>
      <c r="CJ7" s="51">
        <f>Cronograma!CH4+7</f>
        <v>44994</v>
      </c>
      <c r="CK7" s="18">
        <v>44994</v>
      </c>
      <c r="CL7" s="19">
        <f>IF(CK7="Pendiente","-",CK7-Cronograma!CH$4)</f>
        <v>7</v>
      </c>
      <c r="CM7" s="72">
        <v>0.29649999999999999</v>
      </c>
      <c r="CN7" s="25">
        <f>Cronograma!CL4+7</f>
        <v>45009</v>
      </c>
      <c r="CO7" s="26">
        <v>45013</v>
      </c>
      <c r="CP7" s="27">
        <f>IF(CO7="Pendiente","-",CO7-Cronograma!CL$4)</f>
        <v>11</v>
      </c>
      <c r="CQ7" s="67">
        <v>0.29649999999999999</v>
      </c>
      <c r="CR7" s="51">
        <f>Cronograma!CP4+7</f>
        <v>45027</v>
      </c>
      <c r="CS7" s="18">
        <v>45029</v>
      </c>
      <c r="CT7" s="19">
        <f>IF(CS7="Pendiente","-",CS7-Cronograma!CP$4)</f>
        <v>9</v>
      </c>
      <c r="CU7" s="72">
        <v>0.29649999999999999</v>
      </c>
      <c r="CV7" s="25">
        <f>Cronograma!CT4+7</f>
        <v>45041</v>
      </c>
      <c r="CW7" s="26">
        <v>45043</v>
      </c>
      <c r="CX7" s="27">
        <f>IF(CW7="Pendiente","-",CW7-Cronograma!CT$4)</f>
        <v>9</v>
      </c>
      <c r="CY7" s="67">
        <v>0.29649999999999999</v>
      </c>
      <c r="CZ7" s="51">
        <f>Cronograma!CX4+7</f>
        <v>45056</v>
      </c>
      <c r="DA7" s="18">
        <v>45056</v>
      </c>
      <c r="DB7" s="19">
        <f>IF(DA7="Pendiente","-",DA7-Cronograma!CX$4)</f>
        <v>7</v>
      </c>
      <c r="DC7" s="72">
        <v>0.29649999999999999</v>
      </c>
      <c r="DD7" s="25">
        <f>Cronograma!DB4+7</f>
        <v>45070</v>
      </c>
      <c r="DE7" s="26">
        <v>45070</v>
      </c>
      <c r="DF7" s="27">
        <f>IF(DE7="Pendiente","-",DE7-Cronograma!DB$4)</f>
        <v>7</v>
      </c>
      <c r="DG7" s="67">
        <v>0.29649999999999999</v>
      </c>
      <c r="DH7" s="51">
        <f>Cronograma!DF4+7</f>
        <v>45086</v>
      </c>
      <c r="DI7" s="18">
        <v>45086</v>
      </c>
      <c r="DJ7" s="19">
        <f>IF(DI7="Pendiente","-",DI7-Cronograma!DF$4)</f>
        <v>7</v>
      </c>
      <c r="DK7" s="72">
        <v>0.29649999999999999</v>
      </c>
      <c r="DL7" s="25">
        <f>Cronograma!DJ4+7</f>
        <v>45105</v>
      </c>
      <c r="DM7" s="26">
        <v>45104</v>
      </c>
      <c r="DN7" s="27">
        <f>IF(DM7="Pendiente","-",DM7-Cronograma!DJ$4)</f>
        <v>6</v>
      </c>
      <c r="DO7" s="67">
        <v>0.29649999999999999</v>
      </c>
      <c r="DP7" s="51">
        <f>Cronograma!DN4+7</f>
        <v>45118</v>
      </c>
      <c r="DQ7" s="18">
        <v>45117</v>
      </c>
      <c r="DR7" s="19">
        <f>IF(DQ7="Pendiente","-",DQ7-Cronograma!DN$4)</f>
        <v>6</v>
      </c>
      <c r="DS7" s="72">
        <v>0.29649999999999999</v>
      </c>
      <c r="DT7" s="25">
        <f>Cronograma!DR4+7</f>
        <v>45132</v>
      </c>
      <c r="DU7" s="26">
        <v>45132</v>
      </c>
      <c r="DV7" s="27">
        <f>IF(DU7="Pendiente","-",DU7-Cronograma!DR$4)</f>
        <v>7</v>
      </c>
      <c r="DW7" s="67">
        <v>0.29649999999999999</v>
      </c>
      <c r="DX7" s="51">
        <f>Cronograma!DV4+7</f>
        <v>45147</v>
      </c>
      <c r="DY7" s="18">
        <v>45147</v>
      </c>
      <c r="DZ7" s="19">
        <f>IF(DY7="Pendiente","-",DY7-Cronograma!DV$4)</f>
        <v>7</v>
      </c>
      <c r="EA7" s="72">
        <v>0.29649999999999999</v>
      </c>
      <c r="EB7" s="25">
        <f>Cronograma!DZ4+7</f>
        <v>45162</v>
      </c>
      <c r="EC7" s="26">
        <v>45162</v>
      </c>
      <c r="ED7" s="27">
        <f>IF(EC7="Pendiente","-",EC7-Cronograma!DZ$4)</f>
        <v>7</v>
      </c>
      <c r="EE7" s="67">
        <v>0.29649999999999999</v>
      </c>
      <c r="EF7" s="51">
        <f>Cronograma!ED4+7</f>
        <v>45180</v>
      </c>
      <c r="EG7" s="18">
        <v>45181</v>
      </c>
      <c r="EH7" s="19">
        <f>IF(EG7="Pendiente","-",EG7-Cronograma!ED$4)</f>
        <v>8</v>
      </c>
      <c r="EI7" s="72">
        <v>0.29649999999999999</v>
      </c>
      <c r="EJ7" s="25">
        <f>Cronograma!EH4+7</f>
        <v>45195</v>
      </c>
      <c r="EK7" s="26">
        <v>45195</v>
      </c>
      <c r="EL7" s="27">
        <f>IF(EK7="Pendiente","-",EK7-Cronograma!EH$4)</f>
        <v>7</v>
      </c>
      <c r="EM7" s="67">
        <v>0.30030000000000001</v>
      </c>
      <c r="EN7" s="51">
        <f>Cronograma!EL4+7</f>
        <v>45209</v>
      </c>
      <c r="EO7" s="18">
        <v>45211</v>
      </c>
      <c r="EP7" s="19">
        <f>IF(EO7="Pendiente","-",EO7-Cronograma!EL$4)</f>
        <v>9</v>
      </c>
      <c r="EQ7" s="72">
        <v>0.30030000000000001</v>
      </c>
      <c r="ER7" s="25">
        <f>Cronograma!EP4+7</f>
        <v>45224</v>
      </c>
      <c r="ES7" s="26">
        <v>45225</v>
      </c>
      <c r="ET7" s="27">
        <f>IF(ES7="Pendiente","-",ES7-Cronograma!EP$4)</f>
        <v>8</v>
      </c>
      <c r="EU7" s="67">
        <v>0.30030000000000001</v>
      </c>
      <c r="EV7" s="51">
        <f>Cronograma!ET4+7</f>
        <v>45239</v>
      </c>
      <c r="EW7" s="18">
        <v>45238</v>
      </c>
      <c r="EX7" s="19">
        <f>IF(EW7="Pendiente","-",EW7-Cronograma!ET$4)</f>
        <v>6</v>
      </c>
      <c r="EY7" s="72">
        <v>0.30030000000000001</v>
      </c>
      <c r="EZ7" s="25">
        <f>Cronograma!EX4+7</f>
        <v>45254</v>
      </c>
      <c r="FA7" s="26">
        <v>45257</v>
      </c>
      <c r="FB7" s="27">
        <f>IF(FA7="Pendiente","-",FA7-Cronograma!EX$4)</f>
        <v>10</v>
      </c>
      <c r="FC7" s="67">
        <v>0.30030000000000001</v>
      </c>
      <c r="FD7" s="51">
        <f>Cronograma!FB4+7</f>
        <v>45271</v>
      </c>
      <c r="FE7" s="18">
        <v>45271</v>
      </c>
      <c r="FF7" s="19">
        <f>IF(FE7="Pendiente","-",FE7-Cronograma!FB$4)</f>
        <v>7</v>
      </c>
      <c r="FG7" s="72">
        <v>0.30030000000000001</v>
      </c>
      <c r="FH7" s="25">
        <f>Cronograma!FF4+7</f>
        <v>45286</v>
      </c>
      <c r="FI7" s="26">
        <v>45288</v>
      </c>
      <c r="FJ7" s="27">
        <f>IF(FI7="Pendiente","-",FI7-Cronograma!FF$4)</f>
        <v>9</v>
      </c>
      <c r="FK7" s="67">
        <v>0.308</v>
      </c>
      <c r="FL7" s="51">
        <f>Cronograma!FJ4+7</f>
        <v>45301</v>
      </c>
      <c r="FM7" s="18">
        <v>45301</v>
      </c>
      <c r="FN7" s="19">
        <f>IF(FM7="Pendiente","-",FM7-Cronograma!FJ$4)</f>
        <v>7</v>
      </c>
      <c r="FO7" s="72">
        <v>0.308</v>
      </c>
      <c r="FP7" s="25">
        <f>Cronograma!FN4+7</f>
        <v>45315</v>
      </c>
      <c r="FQ7" s="26">
        <v>45315</v>
      </c>
      <c r="FR7" s="27">
        <f>IF(FQ7="Pendiente","-",FQ7-Cronograma!FN$4)</f>
        <v>7</v>
      </c>
      <c r="FS7" s="67">
        <v>0.308</v>
      </c>
      <c r="FT7" s="51">
        <f>Cronograma!FR4+7</f>
        <v>45331</v>
      </c>
      <c r="FU7" s="18">
        <v>45330</v>
      </c>
      <c r="FV7" s="19">
        <f>IF(FU7="Pendiente","-",FU7-Cronograma!FR$4)</f>
        <v>6</v>
      </c>
      <c r="FW7" s="72">
        <v>0.308</v>
      </c>
      <c r="FX7" s="25">
        <f>Cronograma!FV4+7</f>
        <v>45348</v>
      </c>
      <c r="FY7" s="26">
        <v>45348</v>
      </c>
      <c r="FZ7" s="27">
        <f>IF(FY7="Pendiente","-",FY7-Cronograma!FV$4)</f>
        <v>7</v>
      </c>
      <c r="GA7" s="67">
        <v>0.308</v>
      </c>
      <c r="GB7" s="51">
        <f>Cronograma!FZ4+7</f>
        <v>45362</v>
      </c>
      <c r="GC7" s="18">
        <v>45359</v>
      </c>
      <c r="GD7" s="19">
        <f>IF(GC7="Pendiente","-",GC7-Cronograma!FZ$4)</f>
        <v>4</v>
      </c>
      <c r="GE7" s="72">
        <v>0.308</v>
      </c>
      <c r="GF7" s="25">
        <f>Cronograma!GD4+7</f>
        <v>45377</v>
      </c>
      <c r="GG7" s="26">
        <v>45376</v>
      </c>
      <c r="GH7" s="27">
        <f>IF(GG7="Pendiente","-",GG7-Cronograma!GD$4)</f>
        <v>6</v>
      </c>
      <c r="GI7" s="67">
        <v>0.308</v>
      </c>
      <c r="GJ7" s="51">
        <f>Cronograma!GH4+7</f>
        <v>45393</v>
      </c>
      <c r="GK7" s="18">
        <v>45393</v>
      </c>
      <c r="GL7" s="19">
        <f>IF(GK7="Pendiente","-",GK7-Cronograma!GH$4)</f>
        <v>7</v>
      </c>
      <c r="GM7" s="72">
        <v>0.308</v>
      </c>
      <c r="GN7" s="25">
        <f>Cronograma!GL4+7</f>
        <v>45406</v>
      </c>
      <c r="GO7" s="26">
        <v>45406</v>
      </c>
      <c r="GP7" s="27">
        <f>IF(GO7="Pendiente","-",GO7-Cronograma!GL$4)</f>
        <v>7</v>
      </c>
      <c r="GQ7" s="67">
        <v>0.308</v>
      </c>
      <c r="GR7" s="51">
        <f>Cronograma!GP4+7</f>
        <v>45422</v>
      </c>
      <c r="GS7" s="18">
        <v>45421</v>
      </c>
      <c r="GT7" s="19">
        <f>IF(GS7="Pendiente","-",GS7-Cronograma!GP$4)</f>
        <v>6</v>
      </c>
      <c r="GU7" s="72">
        <v>0.308</v>
      </c>
      <c r="GV7" s="88">
        <f>Cronograma!GT4+7</f>
        <v>45436</v>
      </c>
      <c r="GW7" s="89">
        <v>45436</v>
      </c>
      <c r="GX7" s="90">
        <f>IF(GW7="Pendiente","-",GW7-Cronograma!GT$4)</f>
        <v>7</v>
      </c>
      <c r="GY7" s="91">
        <v>0.308</v>
      </c>
      <c r="GZ7" s="51">
        <f>Cronograma!GX4+7</f>
        <v>45454</v>
      </c>
      <c r="HA7" s="18">
        <v>45453</v>
      </c>
      <c r="HB7" s="19">
        <f>IF(HA7="Pendiente","-",HA7-Cronograma!GX$4)</f>
        <v>6</v>
      </c>
      <c r="HC7" s="72">
        <v>0.308</v>
      </c>
      <c r="HD7" s="25">
        <f>Cronograma!HB4+7</f>
        <v>45469</v>
      </c>
      <c r="HE7" s="26">
        <v>45470</v>
      </c>
      <c r="HF7" s="27">
        <f>IF(HE7="Pendiente","-",HE7-Cronograma!HB$4)</f>
        <v>8</v>
      </c>
      <c r="HG7" s="67">
        <v>0.308</v>
      </c>
      <c r="HH7" s="51">
        <f>Cronograma!HF4+7</f>
        <v>45482</v>
      </c>
      <c r="HI7" s="18">
        <v>45481</v>
      </c>
      <c r="HJ7" s="19">
        <f>IF(HI7="Pendiente","-",HI7-Cronograma!HF$4)</f>
        <v>6</v>
      </c>
      <c r="HK7" s="72">
        <v>0.308</v>
      </c>
      <c r="HL7" s="25">
        <f>Cronograma!HJ4+7</f>
        <v>45497</v>
      </c>
      <c r="HM7" s="26">
        <v>45496</v>
      </c>
      <c r="HN7" s="27">
        <f>IF(HM7="Pendiente","-",HM7-Cronograma!HJ$4)</f>
        <v>6</v>
      </c>
      <c r="HO7" s="67">
        <v>0.308</v>
      </c>
      <c r="HP7" s="51">
        <f>Cronograma!HN4+7</f>
        <v>45513</v>
      </c>
      <c r="HQ7" s="18">
        <v>45513</v>
      </c>
      <c r="HR7" s="19">
        <f>IF(HQ7="Pendiente","-",HQ7-Cronograma!HN$4)</f>
        <v>7</v>
      </c>
      <c r="HS7" s="72">
        <v>0.308</v>
      </c>
      <c r="HT7" s="25">
        <f>Cronograma!HR4+7</f>
        <v>45530</v>
      </c>
      <c r="HU7" s="26">
        <v>45527</v>
      </c>
      <c r="HV7" s="27">
        <f>IF(HU7="Pendiente","-",HU7-Cronograma!HR$4)</f>
        <v>4</v>
      </c>
      <c r="HW7" s="67">
        <v>0.308</v>
      </c>
      <c r="HX7" s="51">
        <f>Cronograma!HV4+7</f>
        <v>45545</v>
      </c>
      <c r="HY7" s="18">
        <v>45544</v>
      </c>
      <c r="HZ7" s="19">
        <f>IF(HY7="Pendiente","-",HY7-Cronograma!HV$4)</f>
        <v>6</v>
      </c>
      <c r="IA7" s="72">
        <v>0.308</v>
      </c>
      <c r="IB7" s="25">
        <f>Cronograma!HZ4+7</f>
        <v>45559</v>
      </c>
      <c r="IC7" s="26">
        <v>45559</v>
      </c>
      <c r="ID7" s="27">
        <f>IF(IC7="Pendiente","-",IC7-Cronograma!HZ$4)</f>
        <v>7</v>
      </c>
      <c r="IE7" s="67">
        <v>0.308</v>
      </c>
      <c r="IF7" s="51">
        <f>Cronograma!ID4+7</f>
        <v>45574</v>
      </c>
      <c r="IG7" s="18">
        <v>45573</v>
      </c>
      <c r="IH7" s="19">
        <f>IF(IG7="Pendiente","-",IG7-Cronograma!ID$4)</f>
        <v>6</v>
      </c>
      <c r="II7" s="72">
        <v>0.308</v>
      </c>
      <c r="IJ7" s="25">
        <f>Cronograma!IH4+7</f>
        <v>45589</v>
      </c>
      <c r="IK7" s="26">
        <v>45588</v>
      </c>
      <c r="IL7" s="27">
        <f>IF(IK7="Pendiente","-",IK7-Cronograma!IH$4)</f>
        <v>6</v>
      </c>
      <c r="IM7" s="67">
        <v>0.308</v>
      </c>
      <c r="IN7" s="51">
        <f>Cronograma!IL4+7</f>
        <v>45607</v>
      </c>
      <c r="IO7" s="18">
        <v>45607</v>
      </c>
      <c r="IP7" s="19">
        <f>IF(IO7="Pendiente","-",IO7-Cronograma!IL$4)</f>
        <v>7</v>
      </c>
      <c r="IQ7" s="72">
        <v>0.308</v>
      </c>
      <c r="IR7" s="25">
        <f>Cronograma!IP4+7</f>
        <v>45623</v>
      </c>
      <c r="IS7" s="26">
        <v>45623</v>
      </c>
      <c r="IT7" s="27">
        <f>IF(IS7="Pendiente","-",IS7-Cronograma!IP$4)</f>
        <v>7</v>
      </c>
      <c r="IU7" s="67">
        <v>0.308</v>
      </c>
      <c r="IV7" s="51">
        <f>Cronograma!IT4+7</f>
        <v>45636</v>
      </c>
      <c r="IW7" s="18">
        <v>45636</v>
      </c>
      <c r="IX7" s="19">
        <f>IF(IW7="Pendiente","-",IW7-Cronograma!IT$4)</f>
        <v>7</v>
      </c>
      <c r="IY7" s="72">
        <v>0.308</v>
      </c>
      <c r="IZ7" s="25">
        <f>Cronograma!IX4+7</f>
        <v>45650</v>
      </c>
      <c r="JA7" s="26">
        <v>45650</v>
      </c>
      <c r="JB7" s="27">
        <f>IF(JA7="Pendiente","-",JA7-Cronograma!IX$4)</f>
        <v>7</v>
      </c>
      <c r="JC7" s="67">
        <v>0.28110000000000002</v>
      </c>
      <c r="JD7" s="51">
        <f>Cronograma!JB4+7</f>
        <v>45667</v>
      </c>
      <c r="JE7" s="18">
        <v>45667</v>
      </c>
      <c r="JF7" s="19">
        <f>IF(JE7="Pendiente","-",JE7-Cronograma!JB$4)</f>
        <v>7</v>
      </c>
      <c r="JG7" s="72">
        <v>0.28110000000000002</v>
      </c>
      <c r="JH7" s="102">
        <f>Cronograma!JF4+7</f>
        <v>45681</v>
      </c>
      <c r="JI7" s="103">
        <v>45681</v>
      </c>
      <c r="JJ7" s="104">
        <f>IF(JI7="Pendiente","-",JI7-Cronograma!JF$4)</f>
        <v>7</v>
      </c>
      <c r="JK7" s="105">
        <v>0.27729999999999999</v>
      </c>
      <c r="JL7" s="51">
        <f>Cronograma!JJ4+7</f>
        <v>45699</v>
      </c>
      <c r="JM7" s="18">
        <v>45699</v>
      </c>
      <c r="JN7" s="19">
        <f>IF(JM7="Pendiente","-",JM7-Cronograma!JJ$4)</f>
        <v>7</v>
      </c>
      <c r="JO7" s="72">
        <v>0.27729999999999999</v>
      </c>
      <c r="JP7" s="102">
        <f>Cronograma!JN4+7</f>
        <v>45713</v>
      </c>
      <c r="JQ7" s="103">
        <v>45713</v>
      </c>
      <c r="JR7" s="104">
        <f>IF(JQ7="Pendiente","-",JQ7-Cronograma!JN$4)</f>
        <v>7</v>
      </c>
      <c r="JS7" s="105">
        <v>0.27729999999999999</v>
      </c>
      <c r="JT7" s="51">
        <f>Cronograma!JR4+7</f>
        <v>45729</v>
      </c>
      <c r="JU7" s="18">
        <v>45729</v>
      </c>
      <c r="JV7" s="19">
        <f>IF(JU7="Pendiente","-",JU7-Cronograma!JR$4)</f>
        <v>7</v>
      </c>
      <c r="JW7" s="72">
        <v>0.27729999999999999</v>
      </c>
      <c r="JX7" s="25">
        <f>Cronograma!JV4+7</f>
        <v>45741</v>
      </c>
      <c r="JY7" s="26">
        <v>45742</v>
      </c>
      <c r="JZ7" s="27">
        <f>IF(JY7="Pendiente","-",JY7-Cronograma!JV$4)</f>
        <v>8</v>
      </c>
      <c r="KA7" s="67">
        <v>0.27729999999999999</v>
      </c>
      <c r="KB7" s="51">
        <f>Cronograma!JZ4+7</f>
        <v>45757</v>
      </c>
      <c r="KC7" s="18">
        <v>45757</v>
      </c>
      <c r="KD7" s="19">
        <f>IF(KC7="Pendiente","-",KC7-Cronograma!JZ$4)</f>
        <v>7</v>
      </c>
      <c r="KE7" s="72">
        <v>0.27729999999999999</v>
      </c>
      <c r="KF7" s="25">
        <f>Cronograma!KD4+7</f>
        <v>45775</v>
      </c>
      <c r="KG7" s="26">
        <v>45775</v>
      </c>
      <c r="KH7" s="27">
        <f>IF(KG7="Pendiente","-",KG7-Cronograma!KD$4)</f>
        <v>7</v>
      </c>
      <c r="KI7" s="67">
        <v>0.24</v>
      </c>
      <c r="KJ7" s="51">
        <f>Cronograma!KH4+7</f>
        <v>45790</v>
      </c>
      <c r="KK7" s="18">
        <v>45790</v>
      </c>
      <c r="KL7" s="19">
        <f>IF(KK7="Pendiente","-",KK7-Cronograma!KH$4)</f>
        <v>7</v>
      </c>
      <c r="KM7" s="72">
        <v>0.24</v>
      </c>
      <c r="KN7" s="102">
        <f>Cronograma!KL4+7</f>
        <v>45803</v>
      </c>
      <c r="KO7" s="103">
        <v>45803</v>
      </c>
      <c r="KP7" s="104">
        <f>IF(KO7="Pendiente","-",KO7-Cronograma!KL$4)</f>
        <v>7</v>
      </c>
      <c r="KQ7" s="105">
        <v>0.24</v>
      </c>
      <c r="KR7" s="110">
        <f>Cronograma!KP4+7</f>
        <v>45818</v>
      </c>
      <c r="KS7" s="107">
        <v>45818</v>
      </c>
      <c r="KT7" s="108">
        <f>IF(KS7="Pendiente","-",KS7-Cronograma!KP$4)</f>
        <v>7</v>
      </c>
      <c r="KU7" s="109">
        <v>0.24</v>
      </c>
      <c r="KV7" s="102">
        <f>Cronograma!KT4+7</f>
        <v>45833</v>
      </c>
      <c r="KW7" s="103">
        <v>45834</v>
      </c>
      <c r="KX7" s="104">
        <f>IF(KW7="Pendiente","-",KW7-Cronograma!KT$4)</f>
        <v>8</v>
      </c>
      <c r="KY7" s="105">
        <v>0.24</v>
      </c>
      <c r="KZ7" s="114">
        <f>Cronograma!KX4+7</f>
        <v>45847</v>
      </c>
      <c r="LA7" s="115">
        <v>45848</v>
      </c>
      <c r="LB7" s="116">
        <f>IF(LA7="Pendiente","-",LA7-Cronograma!KX$4)</f>
        <v>8</v>
      </c>
      <c r="LC7" s="117">
        <v>0.24</v>
      </c>
      <c r="LD7" s="102">
        <f>Cronograma!LB4+7</f>
        <v>45862</v>
      </c>
      <c r="LE7" s="103" t="s">
        <v>13</v>
      </c>
      <c r="LF7" s="104" t="str">
        <f>IF(LE7="Pendiente","-",LE7-Cronograma!LB$4)</f>
        <v>-</v>
      </c>
      <c r="LG7" s="105">
        <v>0.24</v>
      </c>
      <c r="LH7" s="110">
        <f>Cronograma!LF4+7</f>
        <v>45880</v>
      </c>
      <c r="LI7" s="18" t="s">
        <v>13</v>
      </c>
      <c r="LJ7" s="108" t="str">
        <f>IF(LI7="Pendiente","-",LI7-Cronograma!LF$4)</f>
        <v>-</v>
      </c>
      <c r="LK7" s="109">
        <v>0.24</v>
      </c>
      <c r="LL7" s="102">
        <f>Cronograma!LJ4+7</f>
        <v>45895</v>
      </c>
      <c r="LM7" s="103" t="s">
        <v>13</v>
      </c>
      <c r="LN7" s="104" t="str">
        <f>IF(LM7="Pendiente","-",LM7-Cronograma!LJ$4)</f>
        <v>-</v>
      </c>
      <c r="LO7" s="105">
        <v>0.24</v>
      </c>
      <c r="LP7" s="51">
        <f>Cronograma!LN4+7</f>
        <v>45909</v>
      </c>
      <c r="LQ7" s="18" t="s">
        <v>13</v>
      </c>
      <c r="LR7" s="19" t="str">
        <f>IF(LQ7="Pendiente","-",LQ7-Cronograma!LN$4)</f>
        <v>-</v>
      </c>
      <c r="LS7" s="72">
        <v>0.24</v>
      </c>
      <c r="LT7" s="102">
        <f>Cronograma!LR4+7</f>
        <v>45924</v>
      </c>
      <c r="LU7" s="103" t="s">
        <v>13</v>
      </c>
      <c r="LV7" s="104" t="str">
        <f>IF(LU7="Pendiente","-",LU7-Cronograma!LR$4)</f>
        <v>-</v>
      </c>
      <c r="LW7" s="105">
        <v>0.24</v>
      </c>
      <c r="LX7" s="110">
        <f>Cronograma!LV4+7</f>
        <v>45939</v>
      </c>
      <c r="LY7" s="107">
        <v>45818</v>
      </c>
      <c r="LZ7" s="18" t="s">
        <v>13</v>
      </c>
      <c r="MA7" s="109">
        <v>0.24</v>
      </c>
      <c r="MB7" s="102">
        <f>Cronograma!LZ4+7</f>
        <v>45954</v>
      </c>
      <c r="MC7" s="103" t="s">
        <v>13</v>
      </c>
      <c r="MD7" s="104" t="str">
        <f>IF(MC7="Pendiente","-",MC7-Cronograma!LZ$4)</f>
        <v>-</v>
      </c>
      <c r="ME7" s="105">
        <v>0.24</v>
      </c>
      <c r="MF7" s="51">
        <f>Cronograma!MD4+7</f>
        <v>45972</v>
      </c>
      <c r="MG7" s="18" t="s">
        <v>13</v>
      </c>
      <c r="MH7" s="19" t="str">
        <f>IF(MG7="Pendiente","-",MG7-Cronograma!MD$4)</f>
        <v>-</v>
      </c>
      <c r="MI7" s="72">
        <v>0.24</v>
      </c>
      <c r="MJ7" s="102">
        <f>Cronograma!MH4+7</f>
        <v>45986</v>
      </c>
      <c r="MK7" s="103" t="s">
        <v>13</v>
      </c>
      <c r="ML7" s="104" t="str">
        <f>IF(MK7="Pendiente","-",MK7-Cronograma!MH$4)</f>
        <v>-</v>
      </c>
      <c r="MM7" s="105">
        <v>0.24</v>
      </c>
      <c r="MN7" s="110">
        <f>Cronograma!ML4+7</f>
        <v>46000</v>
      </c>
      <c r="MO7" s="18" t="s">
        <v>13</v>
      </c>
      <c r="MP7" s="108" t="str">
        <f>IF(MO7="Pendiente","-",MO7-Cronograma!ML$4)</f>
        <v>-</v>
      </c>
      <c r="MQ7" s="109">
        <v>0.24</v>
      </c>
      <c r="MR7" s="102">
        <f>Cronograma!MP4+7</f>
        <v>46015</v>
      </c>
      <c r="MS7" s="103" t="s">
        <v>13</v>
      </c>
      <c r="MT7" s="104" t="str">
        <f>IF(MS7="Pendiente","-",MS7-Cronograma!MP$4)</f>
        <v>-</v>
      </c>
      <c r="MU7" s="105">
        <v>0.24</v>
      </c>
      <c r="MV7" s="51">
        <f>Cronograma!MT4+7</f>
        <v>46034</v>
      </c>
      <c r="MW7" s="18" t="s">
        <v>13</v>
      </c>
      <c r="MX7" s="19" t="str">
        <f>IF(MW7="Pendiente","-",MW7-Cronograma!MT$4)</f>
        <v>-</v>
      </c>
      <c r="MY7" s="72">
        <v>0.24</v>
      </c>
    </row>
    <row r="8" spans="1:363" ht="16" customHeight="1" thickBot="1" x14ac:dyDescent="0.4">
      <c r="A8" s="3"/>
      <c r="B8" s="152" t="s">
        <v>11</v>
      </c>
      <c r="C8" s="153"/>
      <c r="D8" s="12">
        <f>Cronograma!B4+7</f>
        <v>44677</v>
      </c>
      <c r="E8" s="13">
        <v>44679</v>
      </c>
      <c r="F8" s="14">
        <f>IF(E8="Pendiente","-",E8-Cronograma!B$4)</f>
        <v>9</v>
      </c>
      <c r="G8" s="68">
        <v>0.2417</v>
      </c>
      <c r="H8" s="52">
        <f>Cronograma!F4+7</f>
        <v>44691</v>
      </c>
      <c r="I8" s="7">
        <v>44693</v>
      </c>
      <c r="J8" s="8">
        <f>IF(I8="Pendiente","-",I8-Cronograma!F$4)</f>
        <v>9</v>
      </c>
      <c r="K8" s="73">
        <v>0.2417</v>
      </c>
      <c r="L8" s="12">
        <f>Cronograma!J4+7</f>
        <v>44705</v>
      </c>
      <c r="M8" s="13">
        <v>44708</v>
      </c>
      <c r="N8" s="14">
        <f>IF(M8="Pendiente","-",M8-Cronograma!J$4)</f>
        <v>10</v>
      </c>
      <c r="O8" s="68">
        <v>0.2417</v>
      </c>
      <c r="P8" s="52">
        <f>Cronograma!N4+7</f>
        <v>44721</v>
      </c>
      <c r="Q8" s="7">
        <v>44725</v>
      </c>
      <c r="R8" s="8">
        <f>IF(Q8="Pendiente","-",Q8-Cronograma!N$4)</f>
        <v>11</v>
      </c>
      <c r="S8" s="73">
        <v>0.2417</v>
      </c>
      <c r="T8" s="12">
        <f>Cronograma!R4+7</f>
        <v>44740</v>
      </c>
      <c r="U8" s="13">
        <v>44742</v>
      </c>
      <c r="V8" s="14">
        <f>IF(U8="Pendiente","-",U8-Cronograma!R$4)</f>
        <v>9</v>
      </c>
      <c r="W8" s="68">
        <v>0.2417</v>
      </c>
      <c r="X8" s="52">
        <f>Cronograma!V4+7</f>
        <v>44753</v>
      </c>
      <c r="Y8" s="7">
        <v>44755</v>
      </c>
      <c r="Z8" s="8">
        <f>IF(Y8="Pendiente","-",Y8-Cronograma!V$4)</f>
        <v>9</v>
      </c>
      <c r="AA8" s="73">
        <v>0.2417</v>
      </c>
      <c r="AB8" s="12">
        <f>Cronograma!Z4+7</f>
        <v>44768</v>
      </c>
      <c r="AC8" s="13">
        <v>44770</v>
      </c>
      <c r="AD8" s="14">
        <f>IF(AC8="Pendiente","-",AC8-Cronograma!Z$4)</f>
        <v>9</v>
      </c>
      <c r="AE8" s="68">
        <v>0.24249999999999999</v>
      </c>
      <c r="AF8" s="52">
        <f>Cronograma!AD4+7</f>
        <v>44782</v>
      </c>
      <c r="AG8" s="7">
        <v>44784</v>
      </c>
      <c r="AH8" s="8">
        <f>IF(AG8="Pendiente","-",AG8-Cronograma!AD$4)</f>
        <v>9</v>
      </c>
      <c r="AI8" s="73">
        <v>0.24249999999999999</v>
      </c>
      <c r="AJ8" s="12">
        <f>Cronograma!AH4+7</f>
        <v>44797</v>
      </c>
      <c r="AK8" s="13">
        <v>44799</v>
      </c>
      <c r="AL8" s="14">
        <f>IF(AK8="Pendiente","-",AK8-Cronograma!AH$4)</f>
        <v>9</v>
      </c>
      <c r="AM8" s="68">
        <v>0.24249999999999999</v>
      </c>
      <c r="AN8" s="52">
        <f>Cronograma!AL4+7</f>
        <v>44813</v>
      </c>
      <c r="AO8" s="7">
        <v>44817</v>
      </c>
      <c r="AP8" s="8">
        <f>IF(AO8="Pendiente","-",AO8-Cronograma!AL$4)</f>
        <v>11</v>
      </c>
      <c r="AQ8" s="73">
        <v>0.24249999999999999</v>
      </c>
      <c r="AR8" s="12">
        <f>Cronograma!AP4+7</f>
        <v>44830</v>
      </c>
      <c r="AS8" s="13">
        <v>44832</v>
      </c>
      <c r="AT8" s="14">
        <f>IF(AS8="Pendiente","-",AS8-Cronograma!AP$4)</f>
        <v>9</v>
      </c>
      <c r="AU8" s="68">
        <v>0.24249999999999999</v>
      </c>
      <c r="AV8" s="52">
        <f>Cronograma!AT4+7</f>
        <v>44845</v>
      </c>
      <c r="AW8" s="7">
        <v>44851</v>
      </c>
      <c r="AX8" s="8">
        <f>IF(AW8="Pendiente","-",AW8-Cronograma!AT$4)</f>
        <v>13</v>
      </c>
      <c r="AY8" s="73">
        <v>0.24249999999999999</v>
      </c>
      <c r="AZ8" s="12">
        <f>Cronograma!AX4+7</f>
        <v>44859</v>
      </c>
      <c r="BA8" s="13">
        <v>44861</v>
      </c>
      <c r="BB8" s="14">
        <f>IF(BA8="Pendiente","-",BA8-Cronograma!AX$4)</f>
        <v>9</v>
      </c>
      <c r="BC8" s="68">
        <v>0.24329999999999999</v>
      </c>
      <c r="BD8" s="52">
        <f>Cronograma!BB4+7</f>
        <v>44874</v>
      </c>
      <c r="BE8" s="7">
        <v>44875</v>
      </c>
      <c r="BF8" s="8">
        <f>IF(BE8="Pendiente","-",BE8-Cronograma!BB$4)</f>
        <v>8</v>
      </c>
      <c r="BG8" s="73">
        <v>0.24329999999999999</v>
      </c>
      <c r="BH8" s="12">
        <f>Cronograma!BF4+7</f>
        <v>44891</v>
      </c>
      <c r="BI8" s="13">
        <v>44894</v>
      </c>
      <c r="BJ8" s="14">
        <f>IF(BI8="Pendiente","-",BI8-Cronograma!BF$4)</f>
        <v>10</v>
      </c>
      <c r="BK8" s="68">
        <v>0.24329999999999999</v>
      </c>
      <c r="BL8" s="52">
        <f>Cronograma!BJ4+7</f>
        <v>44904</v>
      </c>
      <c r="BM8" s="7">
        <v>44909</v>
      </c>
      <c r="BN8" s="8">
        <f>IF(BM8="Pendiente","-",BM8-Cronograma!BJ$4)</f>
        <v>12</v>
      </c>
      <c r="BO8" s="73">
        <v>0.24329999999999999</v>
      </c>
      <c r="BP8" s="12">
        <f>Cronograma!BN4+7</f>
        <v>44921</v>
      </c>
      <c r="BQ8" s="13">
        <v>44923</v>
      </c>
      <c r="BR8" s="14">
        <f>IF(BQ8="Pendiente","-",BQ8-Cronograma!BN$4)</f>
        <v>9</v>
      </c>
      <c r="BS8" s="68">
        <v>0.24329999999999999</v>
      </c>
      <c r="BT8" s="52">
        <f>Cronograma!BR4+7</f>
        <v>44936</v>
      </c>
      <c r="BU8" s="7">
        <v>44938</v>
      </c>
      <c r="BV8" s="8">
        <f>IF(BU8="Pendiente","-",BU8-Cronograma!BR$4)</f>
        <v>9</v>
      </c>
      <c r="BW8" s="73">
        <v>0.24329999999999999</v>
      </c>
      <c r="BX8" s="12">
        <f>Cronograma!BV4+7</f>
        <v>44950</v>
      </c>
      <c r="BY8" s="13">
        <v>44953</v>
      </c>
      <c r="BZ8" s="14">
        <f>IF(BY8="Pendiente","-",BY8-Cronograma!BV$4)</f>
        <v>10</v>
      </c>
      <c r="CA8" s="68">
        <v>0.24399999999999999</v>
      </c>
      <c r="CB8" s="52">
        <f>Cronograma!BZ4+7</f>
        <v>44966</v>
      </c>
      <c r="CC8" s="7">
        <v>44970</v>
      </c>
      <c r="CD8" s="8">
        <f>IF(CC8="Pendiente","-",CC8-Cronograma!BZ$4)</f>
        <v>11</v>
      </c>
      <c r="CE8" s="73">
        <v>0.24399999999999999</v>
      </c>
      <c r="CF8" s="12">
        <f>Cronograma!CD4+7</f>
        <v>44981</v>
      </c>
      <c r="CG8" s="13">
        <v>44986</v>
      </c>
      <c r="CH8" s="14">
        <f>IF(CG8="Pendiente","-",CG8-Cronograma!CD$4)</f>
        <v>12</v>
      </c>
      <c r="CI8" s="68">
        <v>0.24399999999999999</v>
      </c>
      <c r="CJ8" s="52">
        <f>Cronograma!CH4+7</f>
        <v>44994</v>
      </c>
      <c r="CK8" s="7">
        <v>44998</v>
      </c>
      <c r="CL8" s="8">
        <f>IF(CK8="Pendiente","-",CK8-Cronograma!CH$4)</f>
        <v>11</v>
      </c>
      <c r="CM8" s="73">
        <v>0.24399999999999999</v>
      </c>
      <c r="CN8" s="12">
        <f>Cronograma!CL4+7</f>
        <v>45009</v>
      </c>
      <c r="CO8" s="13">
        <v>45014</v>
      </c>
      <c r="CP8" s="14">
        <f>IF(CO8="Pendiente","-",CO8-Cronograma!CL$4)</f>
        <v>12</v>
      </c>
      <c r="CQ8" s="68">
        <v>0.24399999999999999</v>
      </c>
      <c r="CR8" s="52">
        <f>Cronograma!CP4+7</f>
        <v>45027</v>
      </c>
      <c r="CS8" s="7">
        <v>45033</v>
      </c>
      <c r="CT8" s="8">
        <f>IF(CS8="Pendiente","-",CS8-Cronograma!CP$4)</f>
        <v>13</v>
      </c>
      <c r="CU8" s="73">
        <v>0.24399999999999999</v>
      </c>
      <c r="CV8" s="12">
        <f>Cronograma!CT4+7</f>
        <v>45041</v>
      </c>
      <c r="CW8" s="13">
        <v>45044</v>
      </c>
      <c r="CX8" s="14">
        <f>IF(CW8="Pendiente","-",CW8-Cronograma!CT$4)</f>
        <v>10</v>
      </c>
      <c r="CY8" s="68">
        <v>0.24399999999999999</v>
      </c>
      <c r="CZ8" s="52">
        <f>Cronograma!CX4+7</f>
        <v>45056</v>
      </c>
      <c r="DA8" s="7">
        <v>45058</v>
      </c>
      <c r="DB8" s="8">
        <f>IF(DA8="Pendiente","-",DA8-Cronograma!CX$4)</f>
        <v>9</v>
      </c>
      <c r="DC8" s="73">
        <v>0.24399999999999999</v>
      </c>
      <c r="DD8" s="12">
        <f>Cronograma!DB4+7</f>
        <v>45070</v>
      </c>
      <c r="DE8" s="13">
        <v>45076</v>
      </c>
      <c r="DF8" s="14">
        <f>IF(DE8="Pendiente","-",DE8-Cronograma!DB$4)</f>
        <v>13</v>
      </c>
      <c r="DG8" s="68">
        <v>0.24399999999999999</v>
      </c>
      <c r="DH8" s="52">
        <f>Cronograma!DF4+7</f>
        <v>45086</v>
      </c>
      <c r="DI8" s="7">
        <v>45091</v>
      </c>
      <c r="DJ8" s="8">
        <f>IF(DI8="Pendiente","-",DI8-Cronograma!DF$4)</f>
        <v>12</v>
      </c>
      <c r="DK8" s="73">
        <v>0.24399999999999999</v>
      </c>
      <c r="DL8" s="12">
        <f>Cronograma!DJ4+7</f>
        <v>45105</v>
      </c>
      <c r="DM8" s="13">
        <v>45106</v>
      </c>
      <c r="DN8" s="14">
        <f>IF(DM8="Pendiente","-",DM8-Cronograma!DJ$4)</f>
        <v>8</v>
      </c>
      <c r="DO8" s="68">
        <v>0.24399999999999999</v>
      </c>
      <c r="DP8" s="52">
        <f>Cronograma!DN4+7</f>
        <v>45118</v>
      </c>
      <c r="DQ8" s="7">
        <v>45119</v>
      </c>
      <c r="DR8" s="8">
        <f>IF(DQ8="Pendiente","-",DQ8-Cronograma!DN$4)</f>
        <v>8</v>
      </c>
      <c r="DS8" s="73">
        <v>0.24399999999999999</v>
      </c>
      <c r="DT8" s="12">
        <f>Cronograma!DR4+7</f>
        <v>45132</v>
      </c>
      <c r="DU8" s="13">
        <v>45132</v>
      </c>
      <c r="DV8" s="14">
        <f>IF(DU8="Pendiente","-",DU8-Cronograma!DR$4)</f>
        <v>7</v>
      </c>
      <c r="DW8" s="68">
        <v>0.24399999999999999</v>
      </c>
      <c r="DX8" s="52">
        <f>Cronograma!DV4+7</f>
        <v>45147</v>
      </c>
      <c r="DY8" s="7">
        <v>45148</v>
      </c>
      <c r="DZ8" s="8">
        <f>IF(DY8="Pendiente","-",DY8-Cronograma!DV$4)</f>
        <v>8</v>
      </c>
      <c r="EA8" s="73">
        <v>0.24399999999999999</v>
      </c>
      <c r="EB8" s="12">
        <f>Cronograma!DZ4+7</f>
        <v>45162</v>
      </c>
      <c r="EC8" s="13">
        <v>45166</v>
      </c>
      <c r="ED8" s="14">
        <f>IF(EC8="Pendiente","-",EC8-Cronograma!DZ$4)</f>
        <v>11</v>
      </c>
      <c r="EE8" s="68">
        <v>0.24399999999999999</v>
      </c>
      <c r="EF8" s="52">
        <f>Cronograma!ED4+7</f>
        <v>45180</v>
      </c>
      <c r="EG8" s="7">
        <v>45181</v>
      </c>
      <c r="EH8" s="8">
        <f>IF(EG8="Pendiente","-",EG8-Cronograma!ED$4)</f>
        <v>8</v>
      </c>
      <c r="EI8" s="73">
        <v>0.24399999999999999</v>
      </c>
      <c r="EJ8" s="12">
        <f>Cronograma!EH4+7</f>
        <v>45195</v>
      </c>
      <c r="EK8" s="13">
        <v>45196</v>
      </c>
      <c r="EL8" s="14">
        <f>IF(EK8="Pendiente","-",EK8-Cronograma!EH$4)</f>
        <v>8</v>
      </c>
      <c r="EM8" s="68">
        <v>0.2472</v>
      </c>
      <c r="EN8" s="52">
        <f>Cronograma!EL4+7</f>
        <v>45209</v>
      </c>
      <c r="EO8" s="7">
        <v>45211</v>
      </c>
      <c r="EP8" s="8">
        <f>IF(EO8="Pendiente","-",EO8-Cronograma!EL$4)</f>
        <v>9</v>
      </c>
      <c r="EQ8" s="73">
        <v>0.2472</v>
      </c>
      <c r="ER8" s="12">
        <f>Cronograma!EP4+7</f>
        <v>45224</v>
      </c>
      <c r="ES8" s="13">
        <v>45226</v>
      </c>
      <c r="ET8" s="14">
        <f>IF(ES8="Pendiente","-",ES8-Cronograma!EP$4)</f>
        <v>9</v>
      </c>
      <c r="EU8" s="68">
        <v>0.2472</v>
      </c>
      <c r="EV8" s="52">
        <f>Cronograma!ET4+7</f>
        <v>45239</v>
      </c>
      <c r="EW8" s="7">
        <v>45243</v>
      </c>
      <c r="EX8" s="8">
        <f>IF(EW8="Pendiente","-",EW8-Cronograma!ET$4)</f>
        <v>11</v>
      </c>
      <c r="EY8" s="73">
        <v>0.2472</v>
      </c>
      <c r="EZ8" s="12">
        <f>Cronograma!EX4+7</f>
        <v>45254</v>
      </c>
      <c r="FA8" s="13">
        <v>45258</v>
      </c>
      <c r="FB8" s="14">
        <f>IF(FA8="Pendiente","-",FA8-Cronograma!EX$4)</f>
        <v>11</v>
      </c>
      <c r="FC8" s="68">
        <v>0.2472</v>
      </c>
      <c r="FD8" s="52">
        <f>Cronograma!FB4+7</f>
        <v>45271</v>
      </c>
      <c r="FE8" s="7">
        <v>45273</v>
      </c>
      <c r="FF8" s="8">
        <f>IF(FE8="Pendiente","-",FE8-Cronograma!FB$4)</f>
        <v>9</v>
      </c>
      <c r="FG8" s="73">
        <v>0.2472</v>
      </c>
      <c r="FH8" s="12">
        <f>Cronograma!FF4+7</f>
        <v>45286</v>
      </c>
      <c r="FI8" s="13">
        <v>45288</v>
      </c>
      <c r="FJ8" s="14">
        <f>IF(FI8="Pendiente","-",FI8-Cronograma!FF$4)</f>
        <v>9</v>
      </c>
      <c r="FK8" s="68">
        <v>0.2535</v>
      </c>
      <c r="FL8" s="52">
        <f>Cronograma!FJ4+7</f>
        <v>45301</v>
      </c>
      <c r="FM8" s="7">
        <v>45302</v>
      </c>
      <c r="FN8" s="8">
        <f>IF(FM8="Pendiente","-",FM8-Cronograma!FJ$4)</f>
        <v>8</v>
      </c>
      <c r="FO8" s="73">
        <v>0.2535</v>
      </c>
      <c r="FP8" s="12">
        <f>Cronograma!FN4+7</f>
        <v>45315</v>
      </c>
      <c r="FQ8" s="13">
        <v>45316</v>
      </c>
      <c r="FR8" s="14">
        <f>IF(FQ8="Pendiente","-",FQ8-Cronograma!FN$4)</f>
        <v>8</v>
      </c>
      <c r="FS8" s="68">
        <v>0.2535</v>
      </c>
      <c r="FT8" s="52">
        <f>Cronograma!FR4+7</f>
        <v>45331</v>
      </c>
      <c r="FU8" s="7">
        <v>45336</v>
      </c>
      <c r="FV8" s="8">
        <f>IF(FU8="Pendiente","-",FU8-Cronograma!FR$4)</f>
        <v>12</v>
      </c>
      <c r="FW8" s="73">
        <v>0.2535</v>
      </c>
      <c r="FX8" s="12">
        <f>Cronograma!FV4+7</f>
        <v>45348</v>
      </c>
      <c r="FY8" s="13">
        <v>45348</v>
      </c>
      <c r="FZ8" s="14">
        <f>IF(FY8="Pendiente","-",FY8-Cronograma!FV$4)</f>
        <v>7</v>
      </c>
      <c r="GA8" s="68">
        <v>0.2535</v>
      </c>
      <c r="GB8" s="52">
        <f>Cronograma!FZ4+7</f>
        <v>45362</v>
      </c>
      <c r="GC8" s="7">
        <v>45363</v>
      </c>
      <c r="GD8" s="8">
        <f>IF(GC8="Pendiente","-",GC8-Cronograma!FZ$4)</f>
        <v>8</v>
      </c>
      <c r="GE8" s="73">
        <v>0.2535</v>
      </c>
      <c r="GF8" s="12">
        <f>Cronograma!GD4+7</f>
        <v>45377</v>
      </c>
      <c r="GG8" s="13">
        <v>45379</v>
      </c>
      <c r="GH8" s="14">
        <f>IF(GG8="Pendiente","-",GG8-Cronograma!GD$4)</f>
        <v>9</v>
      </c>
      <c r="GI8" s="68">
        <v>0.2535</v>
      </c>
      <c r="GJ8" s="52">
        <f>Cronograma!GH4+7</f>
        <v>45393</v>
      </c>
      <c r="GK8" s="7">
        <v>45394</v>
      </c>
      <c r="GL8" s="8">
        <f>IF(GK8="Pendiente","-",GK8-Cronograma!GH$4)</f>
        <v>8</v>
      </c>
      <c r="GM8" s="73">
        <v>0.2535</v>
      </c>
      <c r="GN8" s="12">
        <f>Cronograma!GL4+7</f>
        <v>45406</v>
      </c>
      <c r="GO8" s="13">
        <v>45408</v>
      </c>
      <c r="GP8" s="14">
        <f>IF(GO8="Pendiente","-",GO8-Cronograma!GL$4)</f>
        <v>9</v>
      </c>
      <c r="GQ8" s="68">
        <v>0.2535</v>
      </c>
      <c r="GR8" s="52">
        <f>Cronograma!GP4+7</f>
        <v>45422</v>
      </c>
      <c r="GS8" s="7">
        <v>45425</v>
      </c>
      <c r="GT8" s="8">
        <f>IF(GS8="Pendiente","-",GS8-Cronograma!GP$4)</f>
        <v>10</v>
      </c>
      <c r="GU8" s="73">
        <v>0.2535</v>
      </c>
      <c r="GV8" s="77">
        <f>Cronograma!GT4+7</f>
        <v>45436</v>
      </c>
      <c r="GW8" s="78">
        <v>45440</v>
      </c>
      <c r="GX8" s="92">
        <f>IF(GW8="Pendiente","-",GW8-Cronograma!GT$4)</f>
        <v>11</v>
      </c>
      <c r="GY8" s="93">
        <v>0.2535</v>
      </c>
      <c r="GZ8" s="52">
        <f>Cronograma!GX4+7</f>
        <v>45454</v>
      </c>
      <c r="HA8" s="7">
        <v>45455</v>
      </c>
      <c r="HB8" s="8">
        <f>IF(HA8="Pendiente","-",HA8-Cronograma!GX$4)</f>
        <v>8</v>
      </c>
      <c r="HC8" s="73">
        <v>0.2535</v>
      </c>
      <c r="HD8" s="12">
        <f>Cronograma!HB4+7</f>
        <v>45469</v>
      </c>
      <c r="HE8" s="13">
        <v>45474</v>
      </c>
      <c r="HF8" s="14">
        <f>IF(HE8="Pendiente","-",HE8-Cronograma!HB$4)</f>
        <v>12</v>
      </c>
      <c r="HG8" s="68">
        <v>0.2535</v>
      </c>
      <c r="HH8" s="52">
        <f>Cronograma!HF4+7</f>
        <v>45482</v>
      </c>
      <c r="HI8" s="7">
        <v>45485</v>
      </c>
      <c r="HJ8" s="8">
        <f>IF(HI8="Pendiente","-",HI8-Cronograma!HF$4)</f>
        <v>10</v>
      </c>
      <c r="HK8" s="73">
        <v>0.2535</v>
      </c>
      <c r="HL8" s="12">
        <f>Cronograma!HJ4+7</f>
        <v>45497</v>
      </c>
      <c r="HM8" s="13">
        <v>45498</v>
      </c>
      <c r="HN8" s="14">
        <f>IF(HM8="Pendiente","-",HM8-Cronograma!HJ$4)</f>
        <v>8</v>
      </c>
      <c r="HO8" s="68">
        <v>0.2535</v>
      </c>
      <c r="HP8" s="52">
        <f>Cronograma!HN4+7</f>
        <v>45513</v>
      </c>
      <c r="HQ8" s="7">
        <v>45548</v>
      </c>
      <c r="HR8" s="8">
        <f>IF(HQ8="Pendiente","-",HQ8-Cronograma!HN$4)</f>
        <v>42</v>
      </c>
      <c r="HS8" s="73">
        <v>0.2535</v>
      </c>
      <c r="HT8" s="12">
        <f>Cronograma!HR4+7</f>
        <v>45530</v>
      </c>
      <c r="HU8" s="13">
        <v>45548</v>
      </c>
      <c r="HV8" s="14">
        <f>IF(HU8="Pendiente","-",HU8-Cronograma!HR$4)</f>
        <v>25</v>
      </c>
      <c r="HW8" s="68">
        <v>0.2535</v>
      </c>
      <c r="HX8" s="52">
        <f>Cronograma!HV4+7</f>
        <v>45545</v>
      </c>
      <c r="HY8" s="7">
        <v>45562</v>
      </c>
      <c r="HZ8" s="8">
        <f>IF(HY8="Pendiente","-",HY8-Cronograma!HV$4)</f>
        <v>24</v>
      </c>
      <c r="IA8" s="73">
        <v>0.2535</v>
      </c>
      <c r="IB8" s="12">
        <f>Cronograma!HZ4+7</f>
        <v>45559</v>
      </c>
      <c r="IC8" s="13">
        <v>45562</v>
      </c>
      <c r="ID8" s="14">
        <f>IF(IC8="Pendiente","-",IC8-Cronograma!HZ$4)</f>
        <v>10</v>
      </c>
      <c r="IE8" s="68">
        <v>0.2535</v>
      </c>
      <c r="IF8" s="52">
        <f>Cronograma!ID4+7</f>
        <v>45574</v>
      </c>
      <c r="IG8" s="7">
        <v>45588</v>
      </c>
      <c r="IH8" s="8">
        <f>IF(IG8="Pendiente","-",IG8-Cronograma!ID$4)</f>
        <v>21</v>
      </c>
      <c r="II8" s="73">
        <v>0.2535</v>
      </c>
      <c r="IJ8" s="12">
        <f>Cronograma!IH4+7</f>
        <v>45589</v>
      </c>
      <c r="IK8" s="13">
        <v>45596</v>
      </c>
      <c r="IL8" s="14">
        <f>IF(IK8="Pendiente","-",IK8-Cronograma!IH$4)</f>
        <v>14</v>
      </c>
      <c r="IM8" s="68">
        <v>0.2535</v>
      </c>
      <c r="IN8" s="52">
        <f>Cronograma!IL4+7</f>
        <v>45607</v>
      </c>
      <c r="IO8" s="7">
        <v>45618</v>
      </c>
      <c r="IP8" s="8">
        <f>IF(IO8="Pendiente","-",IO8-Cronograma!IL$4)</f>
        <v>18</v>
      </c>
      <c r="IQ8" s="73">
        <v>0.2535</v>
      </c>
      <c r="IR8" s="12">
        <f>Cronograma!IP4+7</f>
        <v>45623</v>
      </c>
      <c r="IS8" s="13">
        <v>45628</v>
      </c>
      <c r="IT8" s="14">
        <f>IF(IS8="Pendiente","-",IS8-Cronograma!IP$4)</f>
        <v>12</v>
      </c>
      <c r="IU8" s="68">
        <v>0.2535</v>
      </c>
      <c r="IV8" s="52">
        <f>Cronograma!IT4+7</f>
        <v>45636</v>
      </c>
      <c r="IW8" s="7">
        <v>45649</v>
      </c>
      <c r="IX8" s="8">
        <f>IF(IW8="Pendiente","-",IW8-Cronograma!IT$4)</f>
        <v>20</v>
      </c>
      <c r="IY8" s="73">
        <v>0.2535</v>
      </c>
      <c r="IZ8" s="98">
        <f>Cronograma!IX4+7</f>
        <v>45650</v>
      </c>
      <c r="JA8" s="99">
        <v>45671</v>
      </c>
      <c r="JB8" s="100">
        <f>IF(JA8="Pendiente","-",JA8-Cronograma!IX$4)</f>
        <v>28</v>
      </c>
      <c r="JC8" s="101">
        <v>0.23139999999999999</v>
      </c>
      <c r="JD8" s="52">
        <f>Cronograma!JB4+7</f>
        <v>45667</v>
      </c>
      <c r="JE8" s="7">
        <v>45685</v>
      </c>
      <c r="JF8" s="8">
        <f>IF(JE8="Pendiente","-",JE8-Cronograma!JB$4)</f>
        <v>25</v>
      </c>
      <c r="JG8" s="73">
        <v>0.23139999999999999</v>
      </c>
      <c r="JH8" s="98">
        <f>Cronograma!JF4+7</f>
        <v>45681</v>
      </c>
      <c r="JI8" s="99">
        <v>45707</v>
      </c>
      <c r="JJ8" s="100">
        <f>IF(JI8="Pendiente","-",JI8-Cronograma!JF$4)</f>
        <v>33</v>
      </c>
      <c r="JK8" s="101">
        <v>0.22819999999999999</v>
      </c>
      <c r="JL8" s="52">
        <f>Cronograma!JJ4+7</f>
        <v>45699</v>
      </c>
      <c r="JM8" s="7">
        <v>45708</v>
      </c>
      <c r="JN8" s="8">
        <f>IF(JM8="Pendiente","-",JM8-Cronograma!JJ$4)</f>
        <v>16</v>
      </c>
      <c r="JO8" s="73">
        <v>0.22819999999999999</v>
      </c>
      <c r="JP8" s="98">
        <f>Cronograma!JN4+7</f>
        <v>45713</v>
      </c>
      <c r="JQ8" s="99">
        <v>45715</v>
      </c>
      <c r="JR8" s="100">
        <f>IF(JQ8="Pendiente","-",JQ8-Cronograma!JN$4)</f>
        <v>9</v>
      </c>
      <c r="JS8" s="101">
        <v>0.22819999999999999</v>
      </c>
      <c r="JT8" s="52">
        <f>Cronograma!JR4+7</f>
        <v>45729</v>
      </c>
      <c r="JU8" s="7">
        <v>45742</v>
      </c>
      <c r="JV8" s="8">
        <f>IF(JU8="Pendiente","-",JU8-Cronograma!JR$4)</f>
        <v>20</v>
      </c>
      <c r="JW8" s="73">
        <v>0.22819999999999999</v>
      </c>
      <c r="JX8" s="12">
        <f>Cronograma!JV4+7</f>
        <v>45741</v>
      </c>
      <c r="JY8" s="13">
        <v>45761</v>
      </c>
      <c r="JZ8" s="14">
        <f>IF(JY8="Pendiente","-",JY8-Cronograma!JV$4)</f>
        <v>27</v>
      </c>
      <c r="KA8" s="68">
        <v>0.22819999999999999</v>
      </c>
      <c r="KB8" s="52">
        <f>Cronograma!JZ4+7</f>
        <v>45757</v>
      </c>
      <c r="KC8" s="7">
        <v>45763</v>
      </c>
      <c r="KD8" s="8">
        <f>IF(KC8="Pendiente","-",KC8-Cronograma!JZ$4)</f>
        <v>13</v>
      </c>
      <c r="KE8" s="73">
        <v>0.22819999999999999</v>
      </c>
      <c r="KF8" s="12">
        <f>Cronograma!KD4+7</f>
        <v>45775</v>
      </c>
      <c r="KG8" s="13">
        <v>45776</v>
      </c>
      <c r="KH8" s="14">
        <f>IF(KG8="Pendiente","-",KG8-Cronograma!KD$4)</f>
        <v>8</v>
      </c>
      <c r="KI8" s="68">
        <v>0.2</v>
      </c>
      <c r="KJ8" s="52">
        <f>Cronograma!KH4+7</f>
        <v>45790</v>
      </c>
      <c r="KK8" s="7">
        <v>45800</v>
      </c>
      <c r="KL8" s="8">
        <f>IF(KK8="Pendiente","-",KK8-Cronograma!KH$4)</f>
        <v>17</v>
      </c>
      <c r="KM8" s="73">
        <v>0.2</v>
      </c>
      <c r="KN8" s="12">
        <f>Cronograma!KL4+7</f>
        <v>45803</v>
      </c>
      <c r="KO8" s="13">
        <v>45805</v>
      </c>
      <c r="KP8" s="14">
        <f>IF(KO8="Pendiente","-",KO8-Cronograma!KL$4)</f>
        <v>9</v>
      </c>
      <c r="KQ8" s="68">
        <v>0.2</v>
      </c>
      <c r="KR8" s="52">
        <f>Cronograma!KP4+7</f>
        <v>45818</v>
      </c>
      <c r="KS8" s="7">
        <v>45833</v>
      </c>
      <c r="KT8" s="8">
        <f>IF(KS8="Pendiente","-",KS8-Cronograma!KP$4)</f>
        <v>22</v>
      </c>
      <c r="KU8" s="73">
        <v>0.2</v>
      </c>
      <c r="KV8" s="12">
        <f>Cronograma!KT4+7</f>
        <v>45833</v>
      </c>
      <c r="KW8" s="13" t="s">
        <v>13</v>
      </c>
      <c r="KX8" s="14" t="str">
        <f>IF(KW8="Pendiente","-",KW8-Cronograma!KT$4)</f>
        <v>-</v>
      </c>
      <c r="KY8" s="68">
        <v>0.2</v>
      </c>
      <c r="KZ8" s="52">
        <f>Cronograma!KX4+7</f>
        <v>45847</v>
      </c>
      <c r="LA8" s="7" t="s">
        <v>13</v>
      </c>
      <c r="LB8" s="8" t="str">
        <f>IF(LA8="Pendiente","-",LA8-Cronograma!KX$4)</f>
        <v>-</v>
      </c>
      <c r="LC8" s="73">
        <v>0.2</v>
      </c>
      <c r="LD8" s="12">
        <f>Cronograma!LB4+7</f>
        <v>45862</v>
      </c>
      <c r="LE8" s="13" t="s">
        <v>13</v>
      </c>
      <c r="LF8" s="14" t="str">
        <f>IF(LE8="Pendiente","-",LE8-Cronograma!LB$4)</f>
        <v>-</v>
      </c>
      <c r="LG8" s="68">
        <v>0.2</v>
      </c>
      <c r="LH8" s="52">
        <f>Cronograma!LF4+7</f>
        <v>45880</v>
      </c>
      <c r="LI8" s="7" t="s">
        <v>13</v>
      </c>
      <c r="LJ8" s="8" t="str">
        <f>IF(LI8="Pendiente","-",LI8-Cronograma!LF$4)</f>
        <v>-</v>
      </c>
      <c r="LK8" s="73">
        <v>0.2</v>
      </c>
      <c r="LL8" s="12">
        <f>Cronograma!LJ4+7</f>
        <v>45895</v>
      </c>
      <c r="LM8" s="13" t="s">
        <v>13</v>
      </c>
      <c r="LN8" s="14" t="str">
        <f>IF(LM8="Pendiente","-",LM8-Cronograma!LJ$4)</f>
        <v>-</v>
      </c>
      <c r="LO8" s="68">
        <v>0.2</v>
      </c>
      <c r="LP8" s="52">
        <f>Cronograma!LN4+7</f>
        <v>45909</v>
      </c>
      <c r="LQ8" s="7" t="s">
        <v>13</v>
      </c>
      <c r="LR8" s="8" t="str">
        <f>IF(LQ8="Pendiente","-",LQ8-Cronograma!LN$4)</f>
        <v>-</v>
      </c>
      <c r="LS8" s="73">
        <v>0.2</v>
      </c>
      <c r="LT8" s="12">
        <f>Cronograma!LR4+7</f>
        <v>45924</v>
      </c>
      <c r="LU8" s="13" t="s">
        <v>13</v>
      </c>
      <c r="LV8" s="14" t="str">
        <f>IF(LU8="Pendiente","-",LU8-Cronograma!LR$4)</f>
        <v>-</v>
      </c>
      <c r="LW8" s="68">
        <v>0.2</v>
      </c>
      <c r="LX8" s="52">
        <f>Cronograma!LV4+7</f>
        <v>45939</v>
      </c>
      <c r="LY8" s="7">
        <v>45833</v>
      </c>
      <c r="LZ8" s="7" t="s">
        <v>13</v>
      </c>
      <c r="MA8" s="73">
        <v>0.2</v>
      </c>
      <c r="MB8" s="12">
        <f>Cronograma!LZ4+7</f>
        <v>45954</v>
      </c>
      <c r="MC8" s="13" t="s">
        <v>13</v>
      </c>
      <c r="MD8" s="14" t="str">
        <f>IF(MC8="Pendiente","-",MC8-Cronograma!LZ$4)</f>
        <v>-</v>
      </c>
      <c r="ME8" s="68">
        <v>0.2</v>
      </c>
      <c r="MF8" s="52">
        <f>Cronograma!MD4+7</f>
        <v>45972</v>
      </c>
      <c r="MG8" s="7" t="s">
        <v>13</v>
      </c>
      <c r="MH8" s="8" t="str">
        <f>IF(MG8="Pendiente","-",MG8-Cronograma!MD$4)</f>
        <v>-</v>
      </c>
      <c r="MI8" s="73">
        <v>0.2</v>
      </c>
      <c r="MJ8" s="12">
        <f>Cronograma!MH4+7</f>
        <v>45986</v>
      </c>
      <c r="MK8" s="13" t="s">
        <v>13</v>
      </c>
      <c r="ML8" s="14" t="str">
        <f>IF(MK8="Pendiente","-",MK8-Cronograma!MH$4)</f>
        <v>-</v>
      </c>
      <c r="MM8" s="68">
        <v>0.2</v>
      </c>
      <c r="MN8" s="52">
        <f>Cronograma!ML4+7</f>
        <v>46000</v>
      </c>
      <c r="MO8" s="7" t="s">
        <v>13</v>
      </c>
      <c r="MP8" s="8" t="str">
        <f>IF(MO8="Pendiente","-",MO8-Cronograma!ML$4)</f>
        <v>-</v>
      </c>
      <c r="MQ8" s="73">
        <v>0.2</v>
      </c>
      <c r="MR8" s="12">
        <f>Cronograma!MP4+7</f>
        <v>46015</v>
      </c>
      <c r="MS8" s="13" t="s">
        <v>13</v>
      </c>
      <c r="MT8" s="14" t="str">
        <f>IF(MS8="Pendiente","-",MS8-Cronograma!MP$4)</f>
        <v>-</v>
      </c>
      <c r="MU8" s="68">
        <v>0.2</v>
      </c>
      <c r="MV8" s="52">
        <f>Cronograma!MT4+7</f>
        <v>46034</v>
      </c>
      <c r="MW8" s="7" t="s">
        <v>13</v>
      </c>
      <c r="MX8" s="8" t="str">
        <f>IF(MW8="Pendiente","-",MW8-Cronograma!MT$4)</f>
        <v>-</v>
      </c>
      <c r="MY8" s="73">
        <v>0.2</v>
      </c>
    </row>
    <row r="9" spans="1:363" ht="16" customHeight="1" thickBot="1" x14ac:dyDescent="0.4">
      <c r="A9" s="3"/>
      <c r="B9" s="150" t="s">
        <v>12</v>
      </c>
      <c r="C9" s="151"/>
      <c r="D9" s="15">
        <f>Cronograma!B4+40</f>
        <v>44710</v>
      </c>
      <c r="E9" s="16">
        <v>44712</v>
      </c>
      <c r="F9" s="17">
        <f>IF(E9="Pendiente","-",E9-Cronograma!B$4)</f>
        <v>42</v>
      </c>
      <c r="G9" s="69">
        <v>0.22950000000000001</v>
      </c>
      <c r="H9" s="9">
        <f>Cronograma!F4+40</f>
        <v>44724</v>
      </c>
      <c r="I9" s="10">
        <v>44726</v>
      </c>
      <c r="J9" s="11">
        <f>IF(I9="Pendiente","-",I9-Cronograma!F$4)</f>
        <v>42</v>
      </c>
      <c r="K9" s="74">
        <v>0.22950000000000001</v>
      </c>
      <c r="L9" s="15">
        <f>Cronograma!J4+40</f>
        <v>44738</v>
      </c>
      <c r="M9" s="16">
        <v>44710</v>
      </c>
      <c r="N9" s="17">
        <f>IF(M9="Pendiente","-",M9-Cronograma!J$4)</f>
        <v>12</v>
      </c>
      <c r="O9" s="69">
        <v>0.22950000000000001</v>
      </c>
      <c r="P9" s="9">
        <f>Cronograma!N4+40</f>
        <v>44754</v>
      </c>
      <c r="Q9" s="10">
        <v>44763</v>
      </c>
      <c r="R9" s="11">
        <f>IF(Q9="Pendiente","-",Q9-Cronograma!N$4)</f>
        <v>49</v>
      </c>
      <c r="S9" s="74">
        <v>0.22950000000000001</v>
      </c>
      <c r="T9" s="15">
        <f>Cronograma!R4+40</f>
        <v>44773</v>
      </c>
      <c r="U9" s="16">
        <v>44775</v>
      </c>
      <c r="V9" s="17">
        <f>IF(U9="Pendiente","-",U9-Cronograma!R$4)</f>
        <v>42</v>
      </c>
      <c r="W9" s="69">
        <v>0.22950000000000001</v>
      </c>
      <c r="X9" s="9">
        <f>Cronograma!V4+40</f>
        <v>44786</v>
      </c>
      <c r="Y9" s="10">
        <v>44790</v>
      </c>
      <c r="Z9" s="11">
        <f>IF(Y9="Pendiente","-",Y9-Cronograma!V$4)</f>
        <v>44</v>
      </c>
      <c r="AA9" s="74">
        <v>0.22950000000000001</v>
      </c>
      <c r="AB9" s="15">
        <f>Cronograma!Z4+40</f>
        <v>44801</v>
      </c>
      <c r="AC9" s="16">
        <v>44802</v>
      </c>
      <c r="AD9" s="17">
        <f>IF(AC9="Pendiente","-",AC9-Cronograma!Z$4)</f>
        <v>41</v>
      </c>
      <c r="AE9" s="69">
        <v>0.2303</v>
      </c>
      <c r="AF9" s="9">
        <f>Cronograma!AD4+40</f>
        <v>44815</v>
      </c>
      <c r="AG9" s="10">
        <v>44823</v>
      </c>
      <c r="AH9" s="11">
        <f>IF(AG9="Pendiente","-",AG9-Cronograma!AD$4)</f>
        <v>48</v>
      </c>
      <c r="AI9" s="74">
        <v>0.2303</v>
      </c>
      <c r="AJ9" s="15">
        <f>Cronograma!AH4+40</f>
        <v>44830</v>
      </c>
      <c r="AK9" s="16">
        <v>44831</v>
      </c>
      <c r="AL9" s="17">
        <f>IF(AK9="Pendiente","-",AK9-Cronograma!AH$4)</f>
        <v>41</v>
      </c>
      <c r="AM9" s="69">
        <v>0.2303</v>
      </c>
      <c r="AN9" s="9">
        <f>Cronograma!AL4+40</f>
        <v>44846</v>
      </c>
      <c r="AO9" s="10">
        <v>44852</v>
      </c>
      <c r="AP9" s="11">
        <f>IF(AO9="Pendiente","-",AO9-Cronograma!AL$4)</f>
        <v>46</v>
      </c>
      <c r="AQ9" s="74">
        <v>0.2303</v>
      </c>
      <c r="AR9" s="15">
        <f>Cronograma!AP4+40</f>
        <v>44863</v>
      </c>
      <c r="AS9" s="16">
        <v>44866</v>
      </c>
      <c r="AT9" s="17">
        <f>IF(AS9="Pendiente","-",AS9-Cronograma!AP$4)</f>
        <v>43</v>
      </c>
      <c r="AU9" s="69">
        <v>0.2303</v>
      </c>
      <c r="AV9" s="9">
        <f>Cronograma!AT4+40</f>
        <v>44878</v>
      </c>
      <c r="AW9" s="10">
        <v>44882</v>
      </c>
      <c r="AX9" s="11">
        <f>IF(AW9="Pendiente","-",AW9-Cronograma!AT$4)</f>
        <v>44</v>
      </c>
      <c r="AY9" s="74">
        <v>0.2303</v>
      </c>
      <c r="AZ9" s="15">
        <f>Cronograma!AX4+40</f>
        <v>44892</v>
      </c>
      <c r="BA9" s="16">
        <v>44894</v>
      </c>
      <c r="BB9" s="17">
        <f>IF(BA9="Pendiente","-",BA9-Cronograma!AX$4)</f>
        <v>42</v>
      </c>
      <c r="BC9" s="69">
        <v>0.23100000000000001</v>
      </c>
      <c r="BD9" s="9">
        <f>Cronograma!BB4+40</f>
        <v>44907</v>
      </c>
      <c r="BE9" s="10">
        <v>44907</v>
      </c>
      <c r="BF9" s="11">
        <f>IF(BE9="Pendiente","-",BE9-Cronograma!BB$4)</f>
        <v>40</v>
      </c>
      <c r="BG9" s="74">
        <v>0.23100000000000001</v>
      </c>
      <c r="BH9" s="15">
        <f>Cronograma!BF4+40</f>
        <v>44924</v>
      </c>
      <c r="BI9" s="16">
        <v>44924</v>
      </c>
      <c r="BJ9" s="17">
        <f>IF(BI9="Pendiente","-",BI9-Cronograma!BF$4)</f>
        <v>40</v>
      </c>
      <c r="BK9" s="69">
        <v>0.23100000000000001</v>
      </c>
      <c r="BL9" s="9">
        <f>Cronograma!BJ4+40</f>
        <v>44937</v>
      </c>
      <c r="BM9" s="10">
        <v>44943</v>
      </c>
      <c r="BN9" s="11">
        <f>IF(BM9="Pendiente","-",BM9-Cronograma!BJ$4)</f>
        <v>46</v>
      </c>
      <c r="BO9" s="74">
        <v>0.23100000000000001</v>
      </c>
      <c r="BP9" s="15">
        <f>Cronograma!BN4+40</f>
        <v>44954</v>
      </c>
      <c r="BQ9" s="16">
        <v>44957</v>
      </c>
      <c r="BR9" s="17">
        <f>IF(BQ9="Pendiente","-",BQ9-Cronograma!BN$4)</f>
        <v>43</v>
      </c>
      <c r="BS9" s="69">
        <v>0.23100000000000001</v>
      </c>
      <c r="BT9" s="9">
        <f>Cronograma!BR4+40</f>
        <v>44969</v>
      </c>
      <c r="BU9" s="10">
        <v>44973</v>
      </c>
      <c r="BV9" s="11">
        <f>IF(BU9="Pendiente","-",BU9-Cronograma!BR$4)</f>
        <v>44</v>
      </c>
      <c r="BW9" s="74">
        <v>0.23100000000000001</v>
      </c>
      <c r="BX9" s="15">
        <f>Cronograma!BV4+40</f>
        <v>44983</v>
      </c>
      <c r="BY9" s="85">
        <v>44986</v>
      </c>
      <c r="BZ9" s="17">
        <f>IF(BY9="Pendiente","-",BY9-Cronograma!BV$4)</f>
        <v>43</v>
      </c>
      <c r="CA9" s="69">
        <v>0.23200000000000001</v>
      </c>
      <c r="CB9" s="9">
        <f>Cronograma!BZ4+40</f>
        <v>44999</v>
      </c>
      <c r="CC9" s="10">
        <v>45005</v>
      </c>
      <c r="CD9" s="11">
        <f>IF(CC9="Pendiente","-",CC9-Cronograma!BZ$4)</f>
        <v>46</v>
      </c>
      <c r="CE9" s="74">
        <v>0.23200000000000001</v>
      </c>
      <c r="CF9" s="84">
        <f>Cronograma!CD4+40</f>
        <v>45014</v>
      </c>
      <c r="CG9" s="85">
        <v>45020</v>
      </c>
      <c r="CH9" s="86">
        <f>IF(CG9="Pendiente","-",CG9-Cronograma!CD$4)</f>
        <v>46</v>
      </c>
      <c r="CI9" s="69">
        <v>0.23200000000000001</v>
      </c>
      <c r="CJ9" s="9">
        <f>Cronograma!CH4+40</f>
        <v>45027</v>
      </c>
      <c r="CK9" s="10">
        <v>45045</v>
      </c>
      <c r="CL9" s="11">
        <f>IF(CK9="Pendiente","-",CK9-Cronograma!CH$4)</f>
        <v>58</v>
      </c>
      <c r="CM9" s="74">
        <v>0.23200000000000001</v>
      </c>
      <c r="CN9" s="84">
        <f>Cronograma!CL4+40</f>
        <v>45042</v>
      </c>
      <c r="CO9" s="85">
        <v>45051</v>
      </c>
      <c r="CP9" s="86">
        <f>IF(CO9="Pendiente","-",CO9-Cronograma!CL$4)</f>
        <v>49</v>
      </c>
      <c r="CQ9" s="69">
        <v>0.23200000000000001</v>
      </c>
      <c r="CR9" s="9">
        <f>Cronograma!CP4+40</f>
        <v>45060</v>
      </c>
      <c r="CS9" s="10">
        <v>45065</v>
      </c>
      <c r="CT9" s="11">
        <f>IF(CS9="Pendiente","-",CS9-Cronograma!CP$4)</f>
        <v>45</v>
      </c>
      <c r="CU9" s="74">
        <v>0.23200000000000001</v>
      </c>
      <c r="CV9" s="84">
        <f>Cronograma!CT4+40</f>
        <v>45074</v>
      </c>
      <c r="CW9" s="85">
        <v>45076</v>
      </c>
      <c r="CX9" s="86">
        <f>IF(CW9="Pendiente","-",CW9-Cronograma!CT$4)</f>
        <v>42</v>
      </c>
      <c r="CY9" s="69">
        <v>0.23200000000000001</v>
      </c>
      <c r="CZ9" s="9">
        <f>Cronograma!CX4+40</f>
        <v>45089</v>
      </c>
      <c r="DA9" s="10">
        <v>45104</v>
      </c>
      <c r="DB9" s="11">
        <f>IF(DA9="Pendiente","-",DA9-Cronograma!CX$4)</f>
        <v>55</v>
      </c>
      <c r="DC9" s="74">
        <v>0.23200000000000001</v>
      </c>
      <c r="DD9" s="15">
        <f>Cronograma!DB4+40</f>
        <v>45103</v>
      </c>
      <c r="DE9" s="16">
        <v>45105</v>
      </c>
      <c r="DF9" s="17">
        <f>IF(DE9="Pendiente","-",DE9-Cronograma!DB$4)</f>
        <v>42</v>
      </c>
      <c r="DG9" s="69">
        <v>0.23200000000000001</v>
      </c>
      <c r="DH9" s="9">
        <f>Cronograma!DF4+40</f>
        <v>45119</v>
      </c>
      <c r="DI9" s="10">
        <v>45125</v>
      </c>
      <c r="DJ9" s="11">
        <f>IF(DI9="Pendiente","-",DI9-Cronograma!DF$4)</f>
        <v>46</v>
      </c>
      <c r="DK9" s="74">
        <v>0.23200000000000001</v>
      </c>
      <c r="DL9" s="15">
        <f>Cronograma!DJ4+40</f>
        <v>45138</v>
      </c>
      <c r="DM9" s="16">
        <v>45139</v>
      </c>
      <c r="DN9" s="17">
        <f>IF(DM9="Pendiente","-",DM9-Cronograma!DJ$4)</f>
        <v>41</v>
      </c>
      <c r="DO9" s="69">
        <v>0.23200000000000001</v>
      </c>
      <c r="DP9" s="9">
        <f>Cronograma!DN4+40</f>
        <v>45151</v>
      </c>
      <c r="DQ9" s="10">
        <v>45153</v>
      </c>
      <c r="DR9" s="11">
        <f>IF(DQ9="Pendiente","-",DQ9-Cronograma!DN$4)</f>
        <v>42</v>
      </c>
      <c r="DS9" s="74">
        <v>0.23200000000000001</v>
      </c>
      <c r="DT9" s="15">
        <f>Cronograma!DR4+40</f>
        <v>45165</v>
      </c>
      <c r="DU9" s="16">
        <v>45167</v>
      </c>
      <c r="DV9" s="17">
        <f>IF(DU9="Pendiente","-",DU9-Cronograma!DR$4)</f>
        <v>42</v>
      </c>
      <c r="DW9" s="69">
        <v>0.23200000000000001</v>
      </c>
      <c r="DX9" s="9">
        <f>Cronograma!DV4+40</f>
        <v>45180</v>
      </c>
      <c r="DY9" s="10">
        <v>45182</v>
      </c>
      <c r="DZ9" s="11">
        <f>IF(DY9="Pendiente","-",DY9-Cronograma!DV$4)</f>
        <v>42</v>
      </c>
      <c r="EA9" s="74">
        <v>0.23200000000000001</v>
      </c>
      <c r="EB9" s="15">
        <f>Cronograma!DZ4+40</f>
        <v>45195</v>
      </c>
      <c r="EC9" s="16">
        <v>45197</v>
      </c>
      <c r="ED9" s="17">
        <f>IF(EC9="Pendiente","-",EC9-Cronograma!DZ$4)</f>
        <v>42</v>
      </c>
      <c r="EE9" s="69">
        <v>0.23200000000000001</v>
      </c>
      <c r="EF9" s="9">
        <f>Cronograma!ED4+40</f>
        <v>45213</v>
      </c>
      <c r="EG9" s="10">
        <v>45222</v>
      </c>
      <c r="EH9" s="11">
        <f>IF(EG9="Pendiente","-",EG9-Cronograma!ED$4)</f>
        <v>49</v>
      </c>
      <c r="EI9" s="74">
        <v>0.23200000000000001</v>
      </c>
      <c r="EJ9" s="15">
        <f>Cronograma!EH4+40</f>
        <v>45228</v>
      </c>
      <c r="EK9" s="16">
        <v>45230</v>
      </c>
      <c r="EL9" s="17">
        <f>IF(EK9="Pendiente","-",EK9-Cronograma!EH$4)</f>
        <v>42</v>
      </c>
      <c r="EM9" s="69">
        <v>0.23499999999999999</v>
      </c>
      <c r="EN9" s="9">
        <f>Cronograma!EL4+40</f>
        <v>45242</v>
      </c>
      <c r="EO9" s="10">
        <v>45245</v>
      </c>
      <c r="EP9" s="11">
        <f>IF(EO9="Pendiente","-",EO9-Cronograma!EL$4)</f>
        <v>43</v>
      </c>
      <c r="EQ9" s="74">
        <v>0.23499999999999999</v>
      </c>
      <c r="ER9" s="15">
        <f>Cronograma!EP4+40</f>
        <v>45257</v>
      </c>
      <c r="ES9" s="16">
        <v>45260</v>
      </c>
      <c r="ET9" s="17">
        <f>IF(ES9="Pendiente","-",ES9-Cronograma!EP$4)</f>
        <v>43</v>
      </c>
      <c r="EU9" s="69">
        <v>0.23499999999999999</v>
      </c>
      <c r="EV9" s="9">
        <f>Cronograma!ET4+40</f>
        <v>45272</v>
      </c>
      <c r="EW9" s="10">
        <v>45280</v>
      </c>
      <c r="EX9" s="11">
        <f>IF(EW9="Pendiente","-",EW9-Cronograma!ET$4)</f>
        <v>48</v>
      </c>
      <c r="EY9" s="74">
        <v>0.23499999999999999</v>
      </c>
      <c r="EZ9" s="15">
        <f>Cronograma!EX4+40</f>
        <v>45287</v>
      </c>
      <c r="FA9" s="16">
        <v>45294</v>
      </c>
      <c r="FB9" s="17">
        <f>IF(FA9="Pendiente","-",FA9-Cronograma!EX$4)</f>
        <v>47</v>
      </c>
      <c r="FC9" s="69">
        <v>0.23499999999999999</v>
      </c>
      <c r="FD9" s="9">
        <f>Cronograma!FB4+40</f>
        <v>45304</v>
      </c>
      <c r="FE9" s="10">
        <v>45307</v>
      </c>
      <c r="FF9" s="11">
        <f>IF(FE9="Pendiente","-",FE9-Cronograma!FB$4)</f>
        <v>43</v>
      </c>
      <c r="FG9" s="74">
        <v>0.23499999999999999</v>
      </c>
      <c r="FH9" s="84">
        <f>Cronograma!FF4+40</f>
        <v>45319</v>
      </c>
      <c r="FI9" s="85">
        <v>45321</v>
      </c>
      <c r="FJ9" s="86">
        <f>IF(FI9="Pendiente","-",FI9-Cronograma!FF$4)</f>
        <v>42</v>
      </c>
      <c r="FK9" s="87">
        <v>0.24099999999999999</v>
      </c>
      <c r="FL9" s="9">
        <f>Cronograma!FJ4+40</f>
        <v>45334</v>
      </c>
      <c r="FM9" s="10">
        <v>45337</v>
      </c>
      <c r="FN9" s="11">
        <f>IF(FM9="Pendiente","-",FM9-Cronograma!FJ$4)</f>
        <v>43</v>
      </c>
      <c r="FO9" s="74">
        <v>0.24099999999999999</v>
      </c>
      <c r="FP9" s="84">
        <f>Cronograma!FN4+40</f>
        <v>45348</v>
      </c>
      <c r="FQ9" s="85">
        <v>45349</v>
      </c>
      <c r="FR9" s="86">
        <f>IF(FQ9="Pendiente","-",FQ9-Cronograma!FN$4)</f>
        <v>41</v>
      </c>
      <c r="FS9" s="87">
        <v>0.24099999999999999</v>
      </c>
      <c r="FT9" s="9">
        <f>Cronograma!FR4+40</f>
        <v>45364</v>
      </c>
      <c r="FU9" s="10">
        <v>45365</v>
      </c>
      <c r="FV9" s="11">
        <f>IF(FU9="Pendiente","-",FU9-Cronograma!FR$4)</f>
        <v>41</v>
      </c>
      <c r="FW9" s="74">
        <v>0.24099999999999999</v>
      </c>
      <c r="FX9" s="15">
        <f>Cronograma!FV4+40</f>
        <v>45381</v>
      </c>
      <c r="FY9" s="16">
        <v>45387</v>
      </c>
      <c r="FZ9" s="17">
        <f>IF(FY9="Pendiente","-",FY9-Cronograma!FV$4)</f>
        <v>46</v>
      </c>
      <c r="GA9" s="69">
        <v>0.24099999999999999</v>
      </c>
      <c r="GB9" s="9">
        <f>Cronograma!FZ4+40</f>
        <v>45395</v>
      </c>
      <c r="GC9" s="10">
        <v>45398</v>
      </c>
      <c r="GD9" s="11">
        <f>IF(GC9="Pendiente","-",GC9-Cronograma!FZ$4)</f>
        <v>43</v>
      </c>
      <c r="GE9" s="74">
        <v>0.24099999999999999</v>
      </c>
      <c r="GF9" s="15">
        <f>Cronograma!GD4+40</f>
        <v>45410</v>
      </c>
      <c r="GG9" s="16">
        <v>45412</v>
      </c>
      <c r="GH9" s="17">
        <f>IF(GG9="Pendiente","-",GG9-Cronograma!GD$4)</f>
        <v>42</v>
      </c>
      <c r="GI9" s="69">
        <v>0.24099999999999999</v>
      </c>
      <c r="GJ9" s="9">
        <f>Cronograma!GH4+40</f>
        <v>45426</v>
      </c>
      <c r="GK9" s="10">
        <v>45427</v>
      </c>
      <c r="GL9" s="11">
        <f>IF(GK9="Pendiente","-",GK9-Cronograma!GH$4)</f>
        <v>41</v>
      </c>
      <c r="GM9" s="74">
        <v>0.24099999999999999</v>
      </c>
      <c r="GN9" s="15">
        <f>Cronograma!GL4+40</f>
        <v>45439</v>
      </c>
      <c r="GO9" s="16">
        <v>45440</v>
      </c>
      <c r="GP9" s="17">
        <f>IF(GO9="Pendiente","-",GO9-Cronograma!GL$4)</f>
        <v>41</v>
      </c>
      <c r="GQ9" s="69">
        <v>0.24099999999999999</v>
      </c>
      <c r="GR9" s="9">
        <f>Cronograma!GP4+40</f>
        <v>45455</v>
      </c>
      <c r="GS9" s="10">
        <v>45456</v>
      </c>
      <c r="GT9" s="11">
        <f>IF(GS9="Pendiente","-",GS9-Cronograma!GP$4)</f>
        <v>41</v>
      </c>
      <c r="GU9" s="74">
        <v>0.24099999999999999</v>
      </c>
      <c r="GV9" s="15">
        <f>Cronograma!GT4+40</f>
        <v>45469</v>
      </c>
      <c r="GW9" s="16">
        <v>45475</v>
      </c>
      <c r="GX9" s="17">
        <f>IF(GW9="Pendiente","-",GW9-Cronograma!GT$4)</f>
        <v>46</v>
      </c>
      <c r="GY9" s="69">
        <v>0.24099999999999999</v>
      </c>
      <c r="GZ9" s="9">
        <f>Cronograma!GX4+40</f>
        <v>45487</v>
      </c>
      <c r="HA9" s="10">
        <v>45499</v>
      </c>
      <c r="HB9" s="11">
        <f>IF(HA9="Pendiente","-",HA9-Cronograma!GX$4)</f>
        <v>52</v>
      </c>
      <c r="HC9" s="74">
        <v>0.24099999999999999</v>
      </c>
      <c r="HD9" s="84">
        <f>Cronograma!HB4+40</f>
        <v>45502</v>
      </c>
      <c r="HE9" s="85">
        <v>45505</v>
      </c>
      <c r="HF9" s="86">
        <f>IF(HE9="Pendiente","-",HE9-Cronograma!HB$4)</f>
        <v>43</v>
      </c>
      <c r="HG9" s="87">
        <v>0.24099999999999999</v>
      </c>
      <c r="HH9" s="9">
        <f>Cronograma!HF4+40</f>
        <v>45515</v>
      </c>
      <c r="HI9" s="10">
        <v>45525</v>
      </c>
      <c r="HJ9" s="11">
        <f>IF(HI9="Pendiente","-",HI9-Cronograma!HF$4)</f>
        <v>50</v>
      </c>
      <c r="HK9" s="74">
        <v>0.24099999999999999</v>
      </c>
      <c r="HL9" s="15">
        <f>Cronograma!HJ4+40</f>
        <v>45530</v>
      </c>
      <c r="HM9" s="16">
        <v>45534</v>
      </c>
      <c r="HN9" s="17">
        <f>IF(HM9="Pendiente","-",HM9-Cronograma!HJ$4)</f>
        <v>44</v>
      </c>
      <c r="HO9" s="69">
        <v>0.24099999999999999</v>
      </c>
      <c r="HP9" s="9">
        <f>Cronograma!HN4+40</f>
        <v>45546</v>
      </c>
      <c r="HQ9" s="10">
        <v>45552</v>
      </c>
      <c r="HR9" s="11">
        <f>IF(HQ9="Pendiente","-",HQ9-Cronograma!HN$4)</f>
        <v>46</v>
      </c>
      <c r="HS9" s="74">
        <v>0.24099999999999999</v>
      </c>
      <c r="HT9" s="15">
        <f>Cronograma!HR4+40</f>
        <v>45563</v>
      </c>
      <c r="HU9" s="16">
        <v>45588</v>
      </c>
      <c r="HV9" s="17">
        <f>IF(HU9="Pendiente","-",HU9-Cronograma!HR$4)</f>
        <v>65</v>
      </c>
      <c r="HW9" s="69">
        <v>0.24099999999999999</v>
      </c>
      <c r="HX9" s="9">
        <f>Cronograma!HV4+40</f>
        <v>45578</v>
      </c>
      <c r="HY9" s="10">
        <v>45588</v>
      </c>
      <c r="HZ9" s="11">
        <f>IF(HY9="Pendiente","-",HY9-Cronograma!HV$4)</f>
        <v>50</v>
      </c>
      <c r="IA9" s="74">
        <v>0.24099999999999999</v>
      </c>
      <c r="IB9" s="84">
        <f>Cronograma!HZ4+40</f>
        <v>45592</v>
      </c>
      <c r="IC9" s="85">
        <v>45611</v>
      </c>
      <c r="ID9" s="86">
        <f>IF(IC9="Pendiente","-",IC9-Cronograma!HZ$4)</f>
        <v>59</v>
      </c>
      <c r="IE9" s="87">
        <v>0.24099999999999999</v>
      </c>
      <c r="IF9" s="9">
        <f>Cronograma!ID4+40</f>
        <v>45607</v>
      </c>
      <c r="IG9" s="10">
        <v>45618</v>
      </c>
      <c r="IH9" s="11">
        <f>IF(IG9="Pendiente","-",IG9-Cronograma!ID$4)</f>
        <v>51</v>
      </c>
      <c r="II9" s="74">
        <v>0.24099999999999999</v>
      </c>
      <c r="IJ9" s="84">
        <f>Cronograma!IH4+40</f>
        <v>45622</v>
      </c>
      <c r="IK9" s="85">
        <v>45622</v>
      </c>
      <c r="IL9" s="86">
        <f>IF(IK9="Pendiente","-",IK9-Cronograma!IH$4)</f>
        <v>40</v>
      </c>
      <c r="IM9" s="87">
        <v>0.24099999999999999</v>
      </c>
      <c r="IN9" s="94">
        <f>Cronograma!IL4+40</f>
        <v>45640</v>
      </c>
      <c r="IO9" s="95">
        <v>45649</v>
      </c>
      <c r="IP9" s="96">
        <f>IF(IO9="Pendiente","-",IO9-Cronograma!IL$4)</f>
        <v>49</v>
      </c>
      <c r="IQ9" s="97">
        <v>0.24099999999999999</v>
      </c>
      <c r="IR9" s="15">
        <f>Cronograma!IP4+40</f>
        <v>45656</v>
      </c>
      <c r="IS9" s="16">
        <v>45672</v>
      </c>
      <c r="IT9" s="17">
        <f>IF(IS9="Pendiente","-",IS9-Cronograma!IP$4)</f>
        <v>56</v>
      </c>
      <c r="IU9" s="69">
        <v>0.24099999999999999</v>
      </c>
      <c r="IV9" s="9">
        <f>Cronograma!IT4+40</f>
        <v>45669</v>
      </c>
      <c r="IW9" s="10">
        <v>45679</v>
      </c>
      <c r="IX9" s="11">
        <f>IF(IW9="Pendiente","-",IW9-Cronograma!IT$4)</f>
        <v>50</v>
      </c>
      <c r="IY9" s="74">
        <v>0.24099999999999999</v>
      </c>
      <c r="IZ9" s="84">
        <f>Cronograma!IX4+40</f>
        <v>45683</v>
      </c>
      <c r="JA9" s="85">
        <v>45700</v>
      </c>
      <c r="JB9" s="86">
        <f>IF(JA9="Pendiente","-",JA9-Cronograma!IX$4)</f>
        <v>57</v>
      </c>
      <c r="JC9" s="87">
        <v>0.22</v>
      </c>
      <c r="JD9" s="9">
        <f>Cronograma!JB4+40</f>
        <v>45700</v>
      </c>
      <c r="JE9" s="10">
        <v>45708</v>
      </c>
      <c r="JF9" s="11">
        <f>IF(JE9="Pendiente","-",JE9-Cronograma!JB$4)</f>
        <v>48</v>
      </c>
      <c r="JG9" s="74">
        <v>0.22</v>
      </c>
      <c r="JH9" s="15">
        <f>Cronograma!JF4+40</f>
        <v>45714</v>
      </c>
      <c r="JI9" s="16">
        <v>45730</v>
      </c>
      <c r="JJ9" s="17">
        <f>IF(JI9="Pendiente","-",JI9-Cronograma!JF$4)</f>
        <v>56</v>
      </c>
      <c r="JK9" s="69">
        <v>0.217</v>
      </c>
      <c r="JL9" s="9">
        <f>Cronograma!JJ4+40</f>
        <v>45732</v>
      </c>
      <c r="JM9" s="10">
        <v>45742</v>
      </c>
      <c r="JN9" s="11">
        <f>IF(JM9="Pendiente","-",JM9-Cronograma!JJ$4)</f>
        <v>50</v>
      </c>
      <c r="JO9" s="74">
        <v>0.217</v>
      </c>
      <c r="JP9" s="15">
        <f>Cronograma!JN4+40</f>
        <v>45746</v>
      </c>
      <c r="JQ9" s="16">
        <v>45742</v>
      </c>
      <c r="JR9" s="17">
        <f>IF(JQ9="Pendiente","-",JQ9-Cronograma!JN$4)</f>
        <v>36</v>
      </c>
      <c r="JS9" s="69">
        <v>0.217</v>
      </c>
      <c r="JT9" s="94">
        <f>Cronograma!JR4+40</f>
        <v>45762</v>
      </c>
      <c r="JU9" s="95">
        <v>45775</v>
      </c>
      <c r="JV9" s="96">
        <f>IF(JU9="Pendiente","-",JU9-Cronograma!JR$4)</f>
        <v>53</v>
      </c>
      <c r="JW9" s="97">
        <v>0.217</v>
      </c>
      <c r="JX9" s="15">
        <f>Cronograma!JV4+40</f>
        <v>45774</v>
      </c>
      <c r="JY9" s="16">
        <v>45775</v>
      </c>
      <c r="JZ9" s="17">
        <f>IF(JY9="Pendiente","-",JY9-Cronograma!JV$4)</f>
        <v>41</v>
      </c>
      <c r="KA9" s="69">
        <v>0.217</v>
      </c>
      <c r="KB9" s="9">
        <f>Cronograma!JZ4+40</f>
        <v>45790</v>
      </c>
      <c r="KC9" s="10">
        <v>45805</v>
      </c>
      <c r="KD9" s="11">
        <f>IF(KC9="Pendiente","-",KC9-Cronograma!JZ$4)</f>
        <v>55</v>
      </c>
      <c r="KE9" s="74">
        <v>0.217</v>
      </c>
      <c r="KF9" s="84">
        <f>Cronograma!KD4+40</f>
        <v>45808</v>
      </c>
      <c r="KG9" s="85">
        <v>45832</v>
      </c>
      <c r="KH9" s="86">
        <f>IF(KG9="Pendiente","-",KG9-Cronograma!KD$4)</f>
        <v>64</v>
      </c>
      <c r="KI9" s="87">
        <v>0.19</v>
      </c>
      <c r="KJ9" s="9">
        <f>Cronograma!KH4+40</f>
        <v>45823</v>
      </c>
      <c r="KK9" s="10">
        <v>45838</v>
      </c>
      <c r="KL9" s="11">
        <f>IF(KK9="Pendiente","-",KK9-Cronograma!KH$4)</f>
        <v>55</v>
      </c>
      <c r="KM9" s="74">
        <v>0.19</v>
      </c>
      <c r="KN9" s="15">
        <f>Cronograma!KL4+40</f>
        <v>45836</v>
      </c>
      <c r="KO9" s="16">
        <v>45838</v>
      </c>
      <c r="KP9" s="17">
        <f>IF(KO9="Pendiente","-",KO9-Cronograma!KL$4)</f>
        <v>42</v>
      </c>
      <c r="KQ9" s="69">
        <v>0.19</v>
      </c>
      <c r="KR9" s="9">
        <f>Cronograma!KP4+40</f>
        <v>45851</v>
      </c>
      <c r="KS9" s="10" t="s">
        <v>13</v>
      </c>
      <c r="KT9" s="11" t="str">
        <f>IF(KS9="Pendiente","-",KS9-Cronograma!KP$4)</f>
        <v>-</v>
      </c>
      <c r="KU9" s="74">
        <v>0.19</v>
      </c>
      <c r="KV9" s="15">
        <f>Cronograma!KT4+40</f>
        <v>45866</v>
      </c>
      <c r="KW9" s="16" t="s">
        <v>13</v>
      </c>
      <c r="KX9" s="17" t="str">
        <f>IF(KW9="Pendiente","-",KW9-Cronograma!KT$4)</f>
        <v>-</v>
      </c>
      <c r="KY9" s="69">
        <v>0.19</v>
      </c>
      <c r="KZ9" s="9">
        <f>Cronograma!KX4+40</f>
        <v>45880</v>
      </c>
      <c r="LA9" s="10" t="s">
        <v>13</v>
      </c>
      <c r="LB9" s="11" t="str">
        <f>IF(LA9="Pendiente","-",LA9-Cronograma!KX$4)</f>
        <v>-</v>
      </c>
      <c r="LC9" s="74">
        <v>0.19</v>
      </c>
      <c r="LD9" s="84">
        <f>Cronograma!LB4+40</f>
        <v>45895</v>
      </c>
      <c r="LE9" s="85" t="s">
        <v>13</v>
      </c>
      <c r="LF9" s="86" t="str">
        <f>IF(LE9="Pendiente","-",LE9-Cronograma!LB$4)</f>
        <v>-</v>
      </c>
      <c r="LG9" s="87">
        <v>0.19</v>
      </c>
      <c r="LH9" s="9">
        <f>Cronograma!LF4+40</f>
        <v>45913</v>
      </c>
      <c r="LI9" s="10" t="s">
        <v>13</v>
      </c>
      <c r="LJ9" s="11" t="str">
        <f>IF(LI9="Pendiente","-",LI9-Cronograma!LF$4)</f>
        <v>-</v>
      </c>
      <c r="LK9" s="74">
        <v>0.19</v>
      </c>
      <c r="LL9" s="15">
        <f>Cronograma!LJ4+40</f>
        <v>45928</v>
      </c>
      <c r="LM9" s="85" t="s">
        <v>13</v>
      </c>
      <c r="LN9" s="17" t="str">
        <f>IF(LM9="Pendiente","-",LM9-Cronograma!LJ$4)</f>
        <v>-</v>
      </c>
      <c r="LO9" s="69">
        <v>0.19</v>
      </c>
      <c r="LP9" s="9">
        <f>Cronograma!LN4+40</f>
        <v>45942</v>
      </c>
      <c r="LQ9" s="10" t="s">
        <v>13</v>
      </c>
      <c r="LR9" s="11" t="str">
        <f>IF(LQ9="Pendiente","-",LQ9-Cronograma!LN$4)</f>
        <v>-</v>
      </c>
      <c r="LS9" s="74">
        <v>0.19</v>
      </c>
      <c r="LT9" s="84">
        <f>Cronograma!LR4+40</f>
        <v>45957</v>
      </c>
      <c r="LU9" s="85" t="s">
        <v>13</v>
      </c>
      <c r="LV9" s="86" t="str">
        <f>IF(LU9="Pendiente","-",LU9-Cronograma!LR$4)</f>
        <v>-</v>
      </c>
      <c r="LW9" s="87">
        <v>0.19</v>
      </c>
      <c r="LX9" s="9">
        <f>Cronograma!LV4+40</f>
        <v>45972</v>
      </c>
      <c r="LY9" s="10" t="s">
        <v>13</v>
      </c>
      <c r="LZ9" s="10" t="s">
        <v>13</v>
      </c>
      <c r="MA9" s="74">
        <v>0.19</v>
      </c>
      <c r="MB9" s="15">
        <f>Cronograma!LZ4+40</f>
        <v>45987</v>
      </c>
      <c r="MC9" s="85" t="s">
        <v>13</v>
      </c>
      <c r="MD9" s="17" t="str">
        <f>IF(MC9="Pendiente","-",MC9-Cronograma!LZ$4)</f>
        <v>-</v>
      </c>
      <c r="ME9" s="69">
        <v>0.19</v>
      </c>
      <c r="MF9" s="9">
        <f>Cronograma!MD4+40</f>
        <v>46005</v>
      </c>
      <c r="MG9" s="10" t="s">
        <v>13</v>
      </c>
      <c r="MH9" s="11" t="str">
        <f>IF(MG9="Pendiente","-",MG9-Cronograma!MD$4)</f>
        <v>-</v>
      </c>
      <c r="MI9" s="74">
        <v>0.19</v>
      </c>
      <c r="MJ9" s="84">
        <f>Cronograma!MH4+40</f>
        <v>46019</v>
      </c>
      <c r="MK9" s="85" t="s">
        <v>13</v>
      </c>
      <c r="ML9" s="86" t="str">
        <f>IF(MK9="Pendiente","-",MK9-Cronograma!MH$4)</f>
        <v>-</v>
      </c>
      <c r="MM9" s="87">
        <v>0.19</v>
      </c>
      <c r="MN9" s="9">
        <f>Cronograma!ML4+40</f>
        <v>46033</v>
      </c>
      <c r="MO9" s="10" t="s">
        <v>13</v>
      </c>
      <c r="MP9" s="11" t="str">
        <f>IF(MO9="Pendiente","-",MO9-Cronograma!ML$4)</f>
        <v>-</v>
      </c>
      <c r="MQ9" s="74">
        <v>0.19</v>
      </c>
      <c r="MR9" s="15">
        <f>Cronograma!MP4+40</f>
        <v>46048</v>
      </c>
      <c r="MS9" s="85" t="s">
        <v>13</v>
      </c>
      <c r="MT9" s="17" t="str">
        <f>IF(MS9="Pendiente","-",MS9-Cronograma!MP$4)</f>
        <v>-</v>
      </c>
      <c r="MU9" s="69">
        <v>0.19</v>
      </c>
      <c r="MV9" s="9">
        <f>Cronograma!MT4+40</f>
        <v>46067</v>
      </c>
      <c r="MW9" s="10" t="s">
        <v>13</v>
      </c>
      <c r="MX9" s="11" t="str">
        <f>IF(MW9="Pendiente","-",MW9-Cronograma!MT$4)</f>
        <v>-</v>
      </c>
      <c r="MY9" s="74">
        <v>0.19</v>
      </c>
    </row>
    <row r="10" spans="1:363" ht="8.15" customHeight="1" thickBot="1" x14ac:dyDescent="0.4"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  <c r="IU10" s="4"/>
      <c r="IV10" s="4"/>
      <c r="IW10" s="4"/>
      <c r="IX10" s="4"/>
      <c r="IY10" s="4"/>
      <c r="IZ10" s="4"/>
      <c r="JA10" s="4"/>
      <c r="JB10" s="4"/>
      <c r="JC10" s="4"/>
      <c r="JD10" s="4"/>
      <c r="JE10" s="4"/>
      <c r="JF10" s="4"/>
      <c r="JG10" s="4"/>
      <c r="JH10" s="4"/>
      <c r="JI10" s="4"/>
      <c r="JJ10" s="4"/>
      <c r="JK10" s="4"/>
      <c r="JL10" s="4"/>
      <c r="JM10" s="4"/>
      <c r="JN10" s="4"/>
      <c r="JO10" s="4"/>
      <c r="JP10" s="4"/>
      <c r="JQ10" s="4"/>
      <c r="JR10" s="4"/>
      <c r="JS10" s="4"/>
      <c r="JT10" s="4"/>
      <c r="JU10" s="4"/>
      <c r="JV10" s="4"/>
      <c r="JW10" s="4"/>
      <c r="JX10" s="4"/>
      <c r="JY10" s="4"/>
      <c r="JZ10" s="4"/>
      <c r="KA10" s="4"/>
      <c r="KB10" s="4"/>
      <c r="KC10" s="4"/>
      <c r="KD10" s="4"/>
      <c r="KE10" s="4"/>
      <c r="KF10" s="4"/>
      <c r="KG10" s="4"/>
      <c r="KH10" s="4"/>
      <c r="KI10" s="4"/>
      <c r="KJ10" s="4"/>
      <c r="KK10" s="4"/>
      <c r="KL10" s="4"/>
      <c r="KM10" s="4"/>
      <c r="KN10" s="4"/>
      <c r="KO10" s="4"/>
      <c r="KP10" s="4"/>
      <c r="KQ10" s="4"/>
      <c r="KR10" s="4"/>
      <c r="KS10" s="4"/>
      <c r="KT10" s="4"/>
      <c r="KU10" s="4"/>
      <c r="KV10" s="4"/>
      <c r="KW10" s="4"/>
      <c r="KX10" s="4"/>
      <c r="KY10" s="4"/>
      <c r="KZ10" s="4"/>
      <c r="LA10" s="4"/>
      <c r="LB10" s="4"/>
      <c r="LC10" s="4"/>
      <c r="LD10" s="4"/>
      <c r="LE10" s="4"/>
      <c r="LF10" s="4"/>
      <c r="LG10" s="4"/>
      <c r="LH10" s="4"/>
      <c r="LI10" s="4"/>
      <c r="LJ10" s="4"/>
      <c r="LK10" s="4"/>
      <c r="LL10" s="4"/>
      <c r="LM10" s="4"/>
      <c r="LN10" s="4"/>
      <c r="LO10" s="4"/>
      <c r="LP10" s="4"/>
      <c r="LQ10" s="4"/>
      <c r="LR10" s="4"/>
      <c r="LS10" s="4"/>
      <c r="LT10" s="4"/>
      <c r="LU10" s="4"/>
      <c r="LV10" s="4"/>
      <c r="LW10" s="4"/>
      <c r="LX10" s="4"/>
      <c r="LY10" s="4"/>
      <c r="LZ10" s="4"/>
      <c r="MA10" s="4"/>
      <c r="MB10" s="4"/>
      <c r="MC10" s="4"/>
      <c r="MD10" s="4"/>
      <c r="ME10" s="4"/>
      <c r="MF10" s="4"/>
      <c r="MG10" s="4"/>
      <c r="MH10" s="4"/>
      <c r="MI10" s="4"/>
      <c r="MJ10" s="4"/>
      <c r="MK10" s="4"/>
      <c r="ML10" s="4"/>
      <c r="MM10" s="4"/>
      <c r="MN10" s="4"/>
      <c r="MO10" s="4"/>
      <c r="MP10" s="4"/>
      <c r="MQ10" s="4"/>
      <c r="MR10" s="4"/>
      <c r="MS10" s="4"/>
      <c r="MT10" s="4"/>
      <c r="MU10" s="4"/>
      <c r="MV10" s="4"/>
      <c r="MW10" s="4"/>
      <c r="MX10" s="4"/>
      <c r="MY10" s="4"/>
    </row>
    <row r="11" spans="1:363" s="5" customFormat="1" ht="22" customHeight="1" thickBot="1" x14ac:dyDescent="0.4">
      <c r="B11" s="138" t="s">
        <v>6</v>
      </c>
      <c r="C11" s="139"/>
      <c r="D11" s="49"/>
      <c r="E11" s="20"/>
      <c r="F11" s="20"/>
      <c r="G11" s="76">
        <v>0</v>
      </c>
      <c r="H11" s="20"/>
      <c r="I11" s="20"/>
      <c r="J11" s="20"/>
      <c r="K11" s="21">
        <v>0</v>
      </c>
      <c r="L11" s="49"/>
      <c r="M11" s="20"/>
      <c r="N11" s="20"/>
      <c r="O11" s="76">
        <v>0</v>
      </c>
      <c r="P11" s="49"/>
      <c r="Q11" s="20"/>
      <c r="R11" s="20"/>
      <c r="S11" s="76">
        <v>0</v>
      </c>
      <c r="T11" s="49"/>
      <c r="U11" s="20"/>
      <c r="V11" s="20"/>
      <c r="W11" s="76">
        <v>0</v>
      </c>
      <c r="X11" s="20"/>
      <c r="Y11" s="20"/>
      <c r="Z11" s="20"/>
      <c r="AA11" s="21">
        <v>0</v>
      </c>
      <c r="AB11" s="49"/>
      <c r="AC11" s="20"/>
      <c r="AD11" s="20"/>
      <c r="AE11" s="21">
        <v>0</v>
      </c>
      <c r="AF11" s="49"/>
      <c r="AG11" s="20"/>
      <c r="AH11" s="20"/>
      <c r="AI11" s="21">
        <v>0</v>
      </c>
      <c r="AJ11" s="49"/>
      <c r="AK11" s="20"/>
      <c r="AL11" s="20"/>
      <c r="AM11" s="21">
        <v>0</v>
      </c>
      <c r="AN11" s="20"/>
      <c r="AO11" s="20"/>
      <c r="AP11" s="20"/>
      <c r="AQ11" s="21">
        <v>0</v>
      </c>
      <c r="AR11" s="49"/>
      <c r="AS11" s="20"/>
      <c r="AT11" s="20"/>
      <c r="AU11" s="21">
        <v>0</v>
      </c>
      <c r="AV11" s="49"/>
      <c r="AW11" s="20"/>
      <c r="AX11" s="20"/>
      <c r="AY11" s="21">
        <v>0</v>
      </c>
      <c r="AZ11" s="49"/>
      <c r="BA11" s="20"/>
      <c r="BB11" s="20"/>
      <c r="BC11" s="76">
        <v>0</v>
      </c>
      <c r="BD11" s="20"/>
      <c r="BE11" s="20"/>
      <c r="BF11" s="20"/>
      <c r="BG11" s="21">
        <v>0</v>
      </c>
      <c r="BH11" s="49"/>
      <c r="BI11" s="20"/>
      <c r="BJ11" s="20"/>
      <c r="BK11" s="76">
        <v>0</v>
      </c>
      <c r="BL11" s="20"/>
      <c r="BM11" s="20"/>
      <c r="BN11" s="20"/>
      <c r="BO11" s="21">
        <f ca="1">IF(TODAY()&gt;Cronograma!BI4,0.77-SUMIF(BM$7:BM$9,"&gt;0",BO$7:BO$9),"A presentar")</f>
        <v>0</v>
      </c>
      <c r="BP11" s="49"/>
      <c r="BQ11" s="20"/>
      <c r="BR11" s="20"/>
      <c r="BS11" s="76">
        <f ca="1">IF(TODAY()&gt;Cronograma!BM4,0.77-SUMIF(BQ$7:BQ$9,"&gt;0",BS$7:BS$9),"A presentar")</f>
        <v>0</v>
      </c>
      <c r="BT11" s="49"/>
      <c r="BU11" s="20"/>
      <c r="BV11" s="20"/>
      <c r="BW11" s="76">
        <f ca="1">IF(TODAY()&gt;Cronograma!BQ4,0.77-SUMIF(BU$7:BU$9,"&gt;0",BW$7:BW$9),"A presentar")</f>
        <v>0</v>
      </c>
      <c r="BX11" s="49"/>
      <c r="BY11" s="20"/>
      <c r="BZ11" s="20"/>
      <c r="CA11" s="76">
        <f ca="1">IF(TODAY()&gt;Cronograma!BU4,0.7725-SUMIF(BY$7:BY$9,"&gt;0",CA$7:CA$9),"A presentar")</f>
        <v>0</v>
      </c>
      <c r="CB11" s="49"/>
      <c r="CC11" s="20"/>
      <c r="CD11" s="20"/>
      <c r="CE11" s="76">
        <f ca="1">IF(TODAY()&gt;Cronograma!BY4,0.7725-SUMIF(CC$7:CC$9,"&gt;0",CE$7:CE$9),"A presentar")</f>
        <v>0</v>
      </c>
      <c r="CF11" s="49"/>
      <c r="CG11" s="20"/>
      <c r="CH11" s="20"/>
      <c r="CI11" s="76">
        <f ca="1">IF(TODAY()&gt;Cronograma!CC4,0.7725-SUMIF(CG$7:CG$9,"&gt;0",CI$7:CI$9),"A presentar")</f>
        <v>0</v>
      </c>
      <c r="CJ11" s="20"/>
      <c r="CK11" s="20"/>
      <c r="CL11" s="20"/>
      <c r="CM11" s="76">
        <f ca="1">IF(TODAY()&gt;Cronograma!CG4,0.7725-SUMIF(CK$7:CK$9,"&gt;0",CM$7:CM$9),"A presentar")</f>
        <v>0</v>
      </c>
      <c r="CN11" s="49"/>
      <c r="CO11" s="20"/>
      <c r="CP11" s="20"/>
      <c r="CQ11" s="76">
        <f ca="1">IF(TODAY()&gt;Cronograma!CK4,0.7725-SUMIF(CO$7:CO$9,"&gt;0",CQ$7:CQ$9),"A presentar")</f>
        <v>0</v>
      </c>
      <c r="CR11" s="20"/>
      <c r="CS11" s="20"/>
      <c r="CT11" s="20"/>
      <c r="CU11" s="76">
        <f ca="1">IF(TODAY()&gt;Cronograma!CO4,0.7725-SUMIF(CS$7:CS$9,"&gt;0",CU$7:CU$9),"A presentar")</f>
        <v>0</v>
      </c>
      <c r="CV11" s="49"/>
      <c r="CW11" s="20"/>
      <c r="CX11" s="20"/>
      <c r="CY11" s="76">
        <f ca="1">IF(TODAY()&gt;Cronograma!CS4,0.7725-SUMIF(CW$7:CW$9,"&gt;0",CY$7:CY$9),"A presentar")</f>
        <v>0</v>
      </c>
      <c r="CZ11" s="20"/>
      <c r="DA11" s="20"/>
      <c r="DB11" s="20"/>
      <c r="DC11" s="76">
        <f ca="1">IF(TODAY()&gt;Cronograma!CW4,0.7725-SUMIF(DA$7:DA$9,"&gt;0",DC$7:DC$9),"A presentar")</f>
        <v>0</v>
      </c>
      <c r="DD11" s="49"/>
      <c r="DE11" s="20"/>
      <c r="DF11" s="20"/>
      <c r="DG11" s="76">
        <f ca="1">IF(TODAY()&gt;Cronograma!DA4,0.7725-SUMIF(DE$7:DE$9,"&gt;0",DG$7:DG$9),"A presentar")</f>
        <v>0</v>
      </c>
      <c r="DH11" s="49"/>
      <c r="DI11" s="20"/>
      <c r="DJ11" s="20"/>
      <c r="DK11" s="76">
        <f ca="1">IF(TODAY()&gt;Cronograma!DE4,0.7725-SUMIF(DI$7:DI$9,"&gt;0",DK$7:DK$9),"A presentar")</f>
        <v>0</v>
      </c>
      <c r="DL11" s="49"/>
      <c r="DM11" s="20"/>
      <c r="DN11" s="20"/>
      <c r="DO11" s="76">
        <f ca="1">IF(TODAY()&gt;Cronograma!DI4,0.7725-SUMIF(DM$7:DM$9,"&gt;0",DO$7:DO$9),"A presentar")</f>
        <v>0</v>
      </c>
      <c r="DP11" s="20"/>
      <c r="DQ11" s="20"/>
      <c r="DR11" s="20"/>
      <c r="DS11" s="76">
        <f ca="1">IF(TODAY()&gt;Cronograma!DM4,0.7725-SUMIF(DQ$7:DQ$9,"&gt;0",DS$7:DS$9),"A presentar")</f>
        <v>0</v>
      </c>
      <c r="DT11" s="49"/>
      <c r="DU11" s="20"/>
      <c r="DV11" s="20"/>
      <c r="DW11" s="76">
        <f ca="1">IF(TODAY()&gt;Cronograma!DQ4,0.7725-SUMIF(DU$7:DU$9,"&gt;0",DW$7:DW$9),"A presentar")</f>
        <v>0</v>
      </c>
      <c r="DX11" s="49"/>
      <c r="DY11" s="20"/>
      <c r="DZ11" s="20"/>
      <c r="EA11" s="76">
        <f ca="1">IF(TODAY()&gt;Cronograma!DU4,0.7725-SUMIF(DY$7:DY$9,"&gt;0",EA$7:EA$9),"A presentar")</f>
        <v>0</v>
      </c>
      <c r="EB11" s="49"/>
      <c r="EC11" s="20"/>
      <c r="ED11" s="20"/>
      <c r="EE11" s="76">
        <f ca="1">IF(TODAY()&gt;Cronograma!DY4,0.7725-SUMIF(EC$7:EC$9,"&gt;0",EE$7:EE$9),"A presentar")</f>
        <v>0</v>
      </c>
      <c r="EF11" s="20"/>
      <c r="EG11" s="20"/>
      <c r="EH11" s="20"/>
      <c r="EI11" s="76">
        <f ca="1">IF(TODAY()&gt;Cronograma!EC4,0.7725-SUMIF(EG$7:EG$9,"&gt;0",EI$7:EI$9),"A presentar")</f>
        <v>0</v>
      </c>
      <c r="EJ11" s="49"/>
      <c r="EK11" s="20"/>
      <c r="EL11" s="20"/>
      <c r="EM11" s="76">
        <f ca="1">IF(TODAY()&gt;Cronograma!EG4,0.7825-SUMIF(EK$7:EK$9,"&gt;0",EM$7:EM$9),"A presentar")</f>
        <v>0</v>
      </c>
      <c r="EN11" s="49"/>
      <c r="EO11" s="20"/>
      <c r="EP11" s="20"/>
      <c r="EQ11" s="76">
        <f ca="1">IF(TODAY()&gt;Cronograma!EK4,0.7825-SUMIF(EO$7:EO$9,"&gt;0",EQ$7:EQ$9),"A presentar")</f>
        <v>0</v>
      </c>
      <c r="ER11" s="49"/>
      <c r="ES11" s="20"/>
      <c r="ET11" s="20"/>
      <c r="EU11" s="76">
        <f ca="1">IF(TODAY()&gt;Cronograma!EO4,0.7825-SUMIF(ES$7:ES$9,"&gt;0",EU$7:EU$9),"A presentar")</f>
        <v>0</v>
      </c>
      <c r="EV11" s="20"/>
      <c r="EW11" s="20"/>
      <c r="EX11" s="20"/>
      <c r="EY11" s="76">
        <v>0</v>
      </c>
      <c r="EZ11" s="49"/>
      <c r="FA11" s="20"/>
      <c r="FB11" s="20"/>
      <c r="FC11" s="76">
        <f ca="1">IF(TODAY()&gt;Cronograma!EW4,0.7825-SUMIF(FA$7:FA$9,"&gt;0",FC$7:FC$9),"A presentar")</f>
        <v>0</v>
      </c>
      <c r="FD11" s="20"/>
      <c r="FE11" s="20"/>
      <c r="FF11" s="20"/>
      <c r="FG11" s="76">
        <f ca="1">IF(TODAY()&gt;Cronograma!FA4,0.7825-SUMIF(FE$7:FE$9,"&gt;0",FG$7:FG$9),"A presentar")</f>
        <v>0</v>
      </c>
      <c r="FH11" s="49"/>
      <c r="FI11" s="20"/>
      <c r="FJ11" s="20"/>
      <c r="FK11" s="76">
        <f ca="1">IF(TODAY()&gt;Cronograma!FE4,0.8025-SUMIF(FI$7:FI$9,"&gt;0",FK$7:FK$9),"A presentar")</f>
        <v>0</v>
      </c>
      <c r="FL11" s="49"/>
      <c r="FM11" s="20"/>
      <c r="FN11" s="20"/>
      <c r="FO11" s="76">
        <f ca="1">IF(TODAY()&gt;Cronograma!FI4,0.8025-SUMIF(FM$7:FM$9,"&gt;0",FO$7:FO$9),"A presentar")</f>
        <v>0</v>
      </c>
      <c r="FP11" s="49"/>
      <c r="FQ11" s="20"/>
      <c r="FR11" s="20"/>
      <c r="FS11" s="76">
        <f ca="1">IF(TODAY()&gt;Cronograma!FM4,0.8025-SUMIF(FQ$7:FQ$9,"&gt;0",FS$7:FS$9),"A presentar")</f>
        <v>0</v>
      </c>
      <c r="FT11" s="20"/>
      <c r="FU11" s="20"/>
      <c r="FV11" s="20"/>
      <c r="FW11" s="76">
        <f ca="1">IF(TODAY()&gt;Cronograma!FQ4,0.8025-SUMIF(FU$7:FU$9,"&gt;0",FW$7:FW$9),"A presentar")</f>
        <v>0</v>
      </c>
      <c r="FX11" s="49"/>
      <c r="FY11" s="20"/>
      <c r="FZ11" s="20"/>
      <c r="GA11" s="76">
        <f ca="1">IF(TODAY()&gt;Cronograma!FU4,0.8025-SUMIF(FY$7:FY$9,"&gt;0",GA$7:GA$9),"A presentar")</f>
        <v>0</v>
      </c>
      <c r="GB11" s="49"/>
      <c r="GC11" s="20"/>
      <c r="GD11" s="20"/>
      <c r="GE11" s="76">
        <f ca="1">IF(TODAY()&gt;Cronograma!FY4,0.8025-SUMIF(GC$7:GC$9,"&gt;0",GE$7:GE$9),"A presentar")</f>
        <v>0</v>
      </c>
      <c r="GF11" s="49"/>
      <c r="GG11" s="20"/>
      <c r="GH11" s="20"/>
      <c r="GI11" s="76">
        <f ca="1">IF(TODAY()&gt;Cronograma!GC4,0.8025-SUMIF(GG$7:GG$9,"&gt;0",GI$7:GI$9),"A presentar")</f>
        <v>0</v>
      </c>
      <c r="GJ11" s="20"/>
      <c r="GK11" s="20"/>
      <c r="GL11" s="20"/>
      <c r="GM11" s="76">
        <f ca="1">IF(TODAY()&gt;Cronograma!GG4,0.8025-SUMIF(GK$7:GK$9,"&gt;0",GM$7:GM$9),"A presentar")</f>
        <v>0</v>
      </c>
      <c r="GN11" s="49"/>
      <c r="GO11" s="20"/>
      <c r="GP11" s="20"/>
      <c r="GQ11" s="76">
        <f ca="1">IF(TODAY()&gt;Cronograma!GK4,0.8025-SUMIF(GO$7:GO$9,"&gt;0",GQ$7:GQ$9),"A presentar")</f>
        <v>0</v>
      </c>
      <c r="GR11" s="49"/>
      <c r="GS11" s="20"/>
      <c r="GT11" s="20"/>
      <c r="GU11" s="76">
        <f ca="1">IF(TODAY()&gt;Cronograma!GO4,0.8025-SUMIF(GS$7:GS$9,"&gt;0",GU$7:GU$9),"A presentar")</f>
        <v>0</v>
      </c>
      <c r="GV11" s="49"/>
      <c r="GW11" s="20"/>
      <c r="GX11" s="20"/>
      <c r="GY11" s="76">
        <f ca="1">IF(TODAY()&gt;Cronograma!GS4,0.8025-SUMIF(GW$7:GW$9,"&gt;0",GY$7:GY$9),"A presentar")</f>
        <v>0</v>
      </c>
      <c r="GZ11" s="20"/>
      <c r="HA11" s="20"/>
      <c r="HB11" s="20"/>
      <c r="HC11" s="76">
        <f ca="1">IF(TODAY()&gt;Cronograma!GW4,0.8025-SUMIF(HA$7:HA$9,"&gt;0",HC$7:HC$9),"A presentar")</f>
        <v>0</v>
      </c>
      <c r="HD11" s="49"/>
      <c r="HE11" s="20"/>
      <c r="HF11" s="20"/>
      <c r="HG11" s="76">
        <f ca="1">IF(TODAY()&gt;Cronograma!HA4,0.8025-SUMIF(HE$7:HE$9,"&gt;0",HG$7:HG$9),"A presentar")</f>
        <v>0</v>
      </c>
      <c r="HH11" s="49"/>
      <c r="HI11" s="20"/>
      <c r="HJ11" s="20"/>
      <c r="HK11" s="76">
        <f ca="1">IF(TODAY()&gt;Cronograma!HE4,0.8025-SUMIF(HI$7:HI$9,"&gt;0",HK$7:HK$9),"A presentar")</f>
        <v>0</v>
      </c>
      <c r="HL11" s="49"/>
      <c r="HM11" s="20"/>
      <c r="HN11" s="20"/>
      <c r="HO11" s="76">
        <f ca="1">IF(TODAY()&gt;Cronograma!HI4,0.8025-SUMIF(HM$7:HM$9,"&gt;0",HO$7:HO$9),"A presentar")</f>
        <v>0</v>
      </c>
      <c r="HP11" s="20"/>
      <c r="HQ11" s="20"/>
      <c r="HR11" s="20"/>
      <c r="HS11" s="76">
        <f ca="1">IF(TODAY()&gt;Cronograma!HM4,0.8025-SUMIF(HQ$7:HQ$9,"&gt;0",HS$7:HS$9),"A presentar")</f>
        <v>0</v>
      </c>
      <c r="HT11" s="49"/>
      <c r="HU11" s="20"/>
      <c r="HV11" s="20"/>
      <c r="HW11" s="76">
        <f ca="1">IF(TODAY()&gt;Cronograma!HQ4,0.8025-SUMIF(HU$7:HU$9,"&gt;0",HW$7:HW$9),"A presentar")</f>
        <v>0</v>
      </c>
      <c r="HX11" s="49"/>
      <c r="HY11" s="20"/>
      <c r="HZ11" s="20"/>
      <c r="IA11" s="76">
        <f ca="1">IF(TODAY()&gt;Cronograma!HU4,0.8025-SUMIF(HY$7:HY$9,"&gt;0",IA$7:IA$9),"A presentar")</f>
        <v>0</v>
      </c>
      <c r="IB11" s="49"/>
      <c r="IC11" s="20"/>
      <c r="ID11" s="20"/>
      <c r="IE11" s="76">
        <f ca="1">IF(TODAY()&gt;Cronograma!HY4,0.8025-SUMIF(IC$7:IC$9,"&gt;0",IE$7:IE$9),"A presentar")</f>
        <v>0</v>
      </c>
      <c r="IF11" s="20"/>
      <c r="IG11" s="20"/>
      <c r="IH11" s="20"/>
      <c r="II11" s="76">
        <f ca="1">IF(TODAY()&gt;Cronograma!IC4,0.8025-SUMIF(IG$7:IG$9,"&gt;0",II$7:II$9),"A presentar")</f>
        <v>0</v>
      </c>
      <c r="IJ11" s="49"/>
      <c r="IK11" s="20"/>
      <c r="IL11" s="20"/>
      <c r="IM11" s="76">
        <f ca="1">IF(TODAY()&gt;Cronograma!IG4,0.8025-SUMIF(IK$7:IK$9,"&gt;0",IM$7:IM$9),"A presentar")</f>
        <v>0</v>
      </c>
      <c r="IN11" s="49"/>
      <c r="IO11" s="20"/>
      <c r="IP11" s="20"/>
      <c r="IQ11" s="76">
        <f ca="1">IF(TODAY()&gt;Cronograma!IK4,0.8025-SUMIF(IO$7:IO$9,"&gt;0",IQ$7:IQ$9),"A presentar")</f>
        <v>0</v>
      </c>
      <c r="IR11" s="49"/>
      <c r="IS11" s="20"/>
      <c r="IT11" s="20"/>
      <c r="IU11" s="76">
        <f ca="1">IF(TODAY()&gt;Cronograma!IO4,0.8025-SUMIF(IS$7:IS$9,"&gt;0",IU$7:IU$9),"A presentar")</f>
        <v>0</v>
      </c>
      <c r="IV11" s="20"/>
      <c r="IW11" s="20"/>
      <c r="IX11" s="20"/>
      <c r="IY11" s="76">
        <f ca="1">IF(TODAY()&gt;Cronograma!IS4,0.8025-SUMIF(IW$7:IW$9,"&gt;0",IY$7:IY$9),"A presentar")</f>
        <v>0</v>
      </c>
      <c r="IZ11" s="49"/>
      <c r="JA11" s="20"/>
      <c r="JB11" s="20"/>
      <c r="JC11" s="76">
        <f ca="1">IF(TODAY()&gt;Cronograma!IW4,0.7325-SUMIF(JA$7:JA$9,"&gt;0",JC$7:JC$9),"A presentar")</f>
        <v>1.1102230246251565E-16</v>
      </c>
      <c r="JD11" s="49"/>
      <c r="JE11" s="20"/>
      <c r="JF11" s="20"/>
      <c r="JG11" s="76">
        <f ca="1">IF(TODAY()&gt;Cronograma!JA4,0.7325-SUMIF(JE$7:JE$9,"&gt;0",JG$7:JG$9),"A presentar")</f>
        <v>1.1102230246251565E-16</v>
      </c>
      <c r="JH11" s="49"/>
      <c r="JI11" s="20"/>
      <c r="JJ11" s="20"/>
      <c r="JK11" s="76">
        <f ca="1">IF(TODAY()&gt;Cronograma!JE4,0.7225-SUMIF(JI$7:JI$9,"&gt;0",JK$7:JK$9),"A presentar")</f>
        <v>1.1102230246251565E-16</v>
      </c>
      <c r="JL11" s="49"/>
      <c r="JM11" s="20"/>
      <c r="JN11" s="20"/>
      <c r="JO11" s="76">
        <f ca="1">IF(TODAY()&gt;Cronograma!JI4,0.7225-SUMIF(JM$7:JM$9,"&gt;0",JO$7:JO$9),"A presentar")</f>
        <v>1.1102230246251565E-16</v>
      </c>
      <c r="JP11" s="49"/>
      <c r="JQ11" s="20"/>
      <c r="JR11" s="20"/>
      <c r="JS11" s="76">
        <f ca="1">IF(TODAY()&gt;Cronograma!JM4,0.7225-SUMIF(JQ$7:JQ$9,"&gt;0",JS$7:JS$9),"A presentar")</f>
        <v>1.1102230246251565E-16</v>
      </c>
      <c r="JT11" s="49"/>
      <c r="JU11" s="20"/>
      <c r="JV11" s="20"/>
      <c r="JW11" s="76">
        <f ca="1">IF(TODAY()&gt;Cronograma!JQ4,0.7225-SUMIF(JU$7:JU$9,"&gt;0",JW$7:JW$9),"A presentar")</f>
        <v>1.1102230246251565E-16</v>
      </c>
      <c r="JX11" s="49"/>
      <c r="JY11" s="20"/>
      <c r="JZ11" s="20"/>
      <c r="KA11" s="76">
        <f ca="1">IF(TODAY()&gt;Cronograma!JU4,0.7225-SUMIF(JY$7:JY$9,"&gt;0",KA$7:KA$9),"A presentar")</f>
        <v>1.1102230246251565E-16</v>
      </c>
      <c r="KB11" s="49"/>
      <c r="KC11" s="20"/>
      <c r="KD11" s="20"/>
      <c r="KE11" s="76">
        <f ca="1">IF(TODAY()&gt;Cronograma!JY4,0.7225-SUMIF(KC$7:KC$9,"&gt;0",KE$7:KE$9),"A presentar")</f>
        <v>1.1102230246251565E-16</v>
      </c>
      <c r="KF11" s="49"/>
      <c r="KG11" s="20"/>
      <c r="KH11" s="20"/>
      <c r="KI11" s="76">
        <f ca="1">IF(TODAY()&gt;Cronograma!KC4,0.63-SUMIF(KG$7:KG$9,"&gt;0",KI$7:KI$9),"A presentar")</f>
        <v>0</v>
      </c>
      <c r="KJ11" s="49"/>
      <c r="KK11" s="20"/>
      <c r="KL11" s="20"/>
      <c r="KM11" s="76">
        <f ca="1">IF(TODAY()&gt;Cronograma!KG4,0.63-SUMIF(KK$7:KK$9,"&gt;0",KM$7:KM$9),"A presentar")</f>
        <v>0</v>
      </c>
      <c r="KN11" s="49"/>
      <c r="KO11" s="20"/>
      <c r="KP11" s="20"/>
      <c r="KQ11" s="76">
        <f ca="1">IF(TODAY()&gt;Cronograma!KK4,0.63-SUMIF(KO$7:KO$9,"&gt;0",KQ$7:KQ$9),"A presentar")</f>
        <v>0</v>
      </c>
      <c r="KR11" s="49"/>
      <c r="KS11" s="20"/>
      <c r="KT11" s="20"/>
      <c r="KU11" s="76">
        <f ca="1">IF(TODAY()&gt;Cronograma!KO4,0.63-SUMIF(KS$7:KS$9,"&gt;0",KU$7:KU$9),"A presentar")</f>
        <v>0.19</v>
      </c>
      <c r="KV11" s="49"/>
      <c r="KW11" s="20"/>
      <c r="KX11" s="20"/>
      <c r="KY11" s="76">
        <f ca="1">IF(TODAY()&gt;Cronograma!KS4,0.63-SUMIF(KW$7:KW$9,"&gt;0",KY$7:KY$9),"A presentar")</f>
        <v>0.39</v>
      </c>
      <c r="KZ11" s="49"/>
      <c r="LA11" s="20"/>
      <c r="LB11" s="20"/>
      <c r="LC11" s="76">
        <f ca="1">IF(TODAY()&gt;Cronograma!KW4,0.63-SUMIF(LA$7:LA$9,"&gt;0",LC$7:LC$9),"A presentar")</f>
        <v>0.39</v>
      </c>
      <c r="LD11" s="49"/>
      <c r="LE11" s="20"/>
      <c r="LF11" s="20"/>
      <c r="LG11" s="76" t="str">
        <f ca="1">IF(TODAY()&gt;Cronograma!LA4,0.63-SUMIF(LE$7:LE$9,"&gt;0",LG$7:LG$9),"A presentar")</f>
        <v>A presentar</v>
      </c>
      <c r="LH11" s="49"/>
      <c r="LI11" s="20"/>
      <c r="LJ11" s="20"/>
      <c r="LK11" s="76" t="str">
        <f ca="1">IF(TODAY()&gt;Cronograma!LE4,0.63-SUMIF(LI$7:LI$9,"&gt;0",LK$7:LK$9),"A presentar")</f>
        <v>A presentar</v>
      </c>
      <c r="LL11" s="49"/>
      <c r="LM11" s="20"/>
      <c r="LN11" s="20"/>
      <c r="LO11" s="76" t="str">
        <f ca="1">IF(TODAY()&gt;Cronograma!LI4,0.63-SUMIF(LM$7:LM$9,"&gt;0",LO$7:LO$9),"A presentar")</f>
        <v>A presentar</v>
      </c>
      <c r="LP11" s="49"/>
      <c r="LQ11" s="20"/>
      <c r="LR11" s="20"/>
      <c r="LS11" s="76" t="str">
        <f ca="1">IF(TODAY()&gt;Cronograma!LM4,0.63-SUMIF(LQ$7:LQ$9,"&gt;0",LS$7:LS$9),"A presentar")</f>
        <v>A presentar</v>
      </c>
      <c r="LT11" s="49"/>
      <c r="LU11" s="20"/>
      <c r="LV11" s="20"/>
      <c r="LW11" s="76" t="str">
        <f ca="1">IF(TODAY()&gt;Cronograma!LQ4,0.63-SUMIF(LU$7:LU$9,"&gt;0",LW$7:LW$9),"A presentar")</f>
        <v>A presentar</v>
      </c>
      <c r="LX11" s="49"/>
      <c r="LY11" s="20"/>
      <c r="LZ11" s="20"/>
      <c r="MA11" s="76" t="str">
        <f ca="1">IF(TODAY()&gt;Cronograma!LU4,0.63-SUMIF(LY$7:LY$9,"&gt;0",MA$7:MA$9),"A presentar")</f>
        <v>A presentar</v>
      </c>
      <c r="MB11" s="49"/>
      <c r="MC11" s="20"/>
      <c r="MD11" s="20"/>
      <c r="ME11" s="76" t="str">
        <f ca="1">IF(TODAY()&gt;Cronograma!LY4,0.63-SUMIF(MC$7:MC$9,"&gt;0",ME$7:ME$9),"A presentar")</f>
        <v>A presentar</v>
      </c>
      <c r="MF11" s="49"/>
      <c r="MG11" s="20"/>
      <c r="MH11" s="20"/>
      <c r="MI11" s="76" t="str">
        <f ca="1">IF(TODAY()&gt;Cronograma!MC4,0.63-SUMIF(MG$7:MG$9,"&gt;0",MI$7:MI$9),"A presentar")</f>
        <v>A presentar</v>
      </c>
      <c r="MJ11" s="49"/>
      <c r="MK11" s="20"/>
      <c r="ML11" s="20"/>
      <c r="MM11" s="76" t="str">
        <f ca="1">IF(TODAY()&gt;Cronograma!MG4,0.63-SUMIF(MK$7:MK$9,"&gt;0",MM$7:MM$9),"A presentar")</f>
        <v>A presentar</v>
      </c>
      <c r="MN11" s="49"/>
      <c r="MO11" s="20"/>
      <c r="MP11" s="20"/>
      <c r="MQ11" s="76" t="str">
        <f ca="1">IF(TODAY()&gt;Cronograma!MK4,0.63-SUMIF(MO$7:MO$9,"&gt;0",MQ$7:MQ$9),"A presentar")</f>
        <v>A presentar</v>
      </c>
      <c r="MR11" s="49"/>
      <c r="MS11" s="20"/>
      <c r="MT11" s="20"/>
      <c r="MU11" s="76" t="str">
        <f ca="1">IF(TODAY()&gt;Cronograma!MO4,0.63-SUMIF(MS$7:MS$9,"&gt;0",MU$7:MU$9),"A presentar")</f>
        <v>A presentar</v>
      </c>
      <c r="MV11" s="49"/>
      <c r="MW11" s="20"/>
      <c r="MX11" s="20"/>
      <c r="MY11" s="76" t="str">
        <f ca="1">IF(TODAY()&gt;Cronograma!MS4,0.63-SUMIF(MW$7:MW$9,"&gt;0",MY$7:MY$9),"A presentar")</f>
        <v>A presentar</v>
      </c>
    </row>
    <row r="12" spans="1:363" ht="8.15" customHeight="1" thickBot="1" x14ac:dyDescent="0.4">
      <c r="C12" s="6"/>
      <c r="L12" s="4"/>
      <c r="M12" s="4"/>
      <c r="N12" s="4"/>
      <c r="O12" s="4"/>
      <c r="P12" s="4"/>
      <c r="Q12" s="4"/>
      <c r="R12" s="4"/>
      <c r="S12" s="4"/>
      <c r="AB12" s="4"/>
      <c r="AC12" s="4"/>
      <c r="AD12" s="4"/>
      <c r="AE12" s="4"/>
      <c r="AF12" s="4"/>
      <c r="AG12" s="4"/>
      <c r="AH12" s="4"/>
      <c r="AI12" s="4"/>
      <c r="AR12" s="4"/>
      <c r="AS12" s="4"/>
      <c r="AT12" s="4"/>
      <c r="AU12" s="4"/>
      <c r="AV12" s="4"/>
      <c r="AW12" s="4"/>
      <c r="AX12" s="4"/>
      <c r="AY12" s="4"/>
      <c r="BH12" s="4"/>
      <c r="BI12" s="4"/>
      <c r="BJ12" s="4"/>
      <c r="BK12" s="4"/>
      <c r="BL12" s="4"/>
      <c r="BM12" s="4"/>
      <c r="BN12" s="4"/>
      <c r="BO12" s="4"/>
      <c r="BX12" s="4"/>
      <c r="BY12" s="4"/>
      <c r="BZ12" s="4"/>
      <c r="CA12" s="4"/>
      <c r="CB12" s="4"/>
      <c r="CC12" s="4"/>
      <c r="CD12" s="4"/>
      <c r="CE12" s="4"/>
      <c r="CN12" s="4"/>
      <c r="CO12" s="4"/>
      <c r="CP12" s="4"/>
      <c r="CQ12" s="4"/>
      <c r="CR12" s="4"/>
      <c r="CS12" s="4"/>
      <c r="CT12" s="4"/>
      <c r="CU12" s="4"/>
      <c r="DD12" s="4"/>
      <c r="DE12" s="4"/>
      <c r="DF12" s="4"/>
      <c r="DG12" s="4"/>
      <c r="DH12" s="4"/>
      <c r="DI12" s="4"/>
      <c r="DJ12" s="4"/>
      <c r="DK12" s="4"/>
      <c r="DT12" s="4"/>
      <c r="DU12" s="4"/>
      <c r="DV12" s="4"/>
      <c r="DW12" s="4"/>
      <c r="DX12" s="4"/>
      <c r="DY12" s="4"/>
      <c r="DZ12" s="4"/>
      <c r="EA12" s="4"/>
      <c r="EJ12" s="4"/>
      <c r="EK12" s="4"/>
      <c r="EL12" s="4"/>
      <c r="EM12" s="4"/>
      <c r="EN12" s="4"/>
      <c r="EO12" s="4"/>
      <c r="EP12" s="4"/>
      <c r="EQ12" s="4"/>
      <c r="EZ12" s="4"/>
      <c r="FA12" s="4"/>
      <c r="FB12" s="4"/>
      <c r="FC12" s="4"/>
      <c r="FD12" s="4"/>
      <c r="FE12" s="4"/>
      <c r="FF12" s="4"/>
      <c r="FG12" s="4"/>
      <c r="FP12" s="4"/>
      <c r="FQ12" s="4"/>
      <c r="FR12" s="4"/>
      <c r="FS12" s="4"/>
      <c r="FT12" s="4"/>
      <c r="FU12" s="4"/>
      <c r="FV12" s="4"/>
      <c r="FW12" s="4"/>
      <c r="GF12" s="4"/>
      <c r="GG12" s="4"/>
      <c r="GH12" s="4"/>
      <c r="GI12" s="4"/>
      <c r="GJ12" s="4"/>
      <c r="GK12" s="4"/>
      <c r="GL12" s="4"/>
      <c r="GM12" s="4"/>
      <c r="GV12" s="4"/>
      <c r="GW12" s="4"/>
      <c r="GX12" s="4"/>
      <c r="GY12" s="4"/>
      <c r="GZ12" s="4"/>
      <c r="HA12" s="4"/>
      <c r="HB12" s="4"/>
      <c r="HC12" s="4"/>
      <c r="HL12" s="4"/>
      <c r="HM12" s="4"/>
      <c r="HN12" s="4"/>
      <c r="HO12" s="4"/>
      <c r="HP12" s="4"/>
      <c r="HQ12" s="4"/>
      <c r="HR12" s="4"/>
      <c r="HS12" s="4"/>
      <c r="IB12" s="4"/>
      <c r="IC12" s="4"/>
      <c r="ID12" s="4"/>
      <c r="IE12" s="4"/>
      <c r="IF12" s="4"/>
      <c r="IG12" s="4"/>
      <c r="IH12" s="4"/>
      <c r="II12" s="4"/>
      <c r="IR12" s="4"/>
      <c r="IS12" s="4"/>
      <c r="IT12" s="4"/>
      <c r="IU12" s="4"/>
      <c r="IV12" s="4"/>
      <c r="IW12" s="4"/>
      <c r="IX12" s="4"/>
      <c r="IY12" s="4"/>
      <c r="JH12" s="4"/>
      <c r="JI12" s="4"/>
      <c r="JJ12" s="4"/>
      <c r="JK12" s="4"/>
      <c r="JL12" s="4"/>
      <c r="JM12" s="4"/>
      <c r="JN12" s="4"/>
      <c r="JO12" s="4"/>
      <c r="JX12" s="4"/>
      <c r="JY12" s="4"/>
      <c r="JZ12" s="4"/>
      <c r="KA12" s="4"/>
      <c r="KB12" s="4"/>
      <c r="KC12" s="4"/>
      <c r="KD12" s="4"/>
      <c r="KE12" s="4"/>
      <c r="KN12" s="4"/>
      <c r="KO12" s="4"/>
      <c r="KP12" s="4"/>
      <c r="KQ12" s="4"/>
      <c r="KR12" s="4"/>
      <c r="KS12" s="4"/>
      <c r="KT12" s="4"/>
      <c r="KU12" s="4"/>
      <c r="LD12" s="4"/>
      <c r="LE12" s="4"/>
      <c r="LF12" s="4"/>
      <c r="LG12" s="4"/>
      <c r="LH12" s="4"/>
      <c r="LI12" s="4"/>
      <c r="LJ12" s="4"/>
      <c r="LK12" s="4"/>
      <c r="LT12" s="4"/>
      <c r="LU12" s="4"/>
      <c r="LV12" s="4"/>
      <c r="LW12" s="4"/>
      <c r="LX12" s="4"/>
      <c r="LY12" s="4"/>
      <c r="LZ12" s="4"/>
      <c r="MA12" s="4"/>
      <c r="MJ12" s="4"/>
      <c r="MK12" s="4"/>
      <c r="ML12" s="4"/>
      <c r="MM12" s="4"/>
      <c r="MN12" s="4"/>
      <c r="MO12" s="4"/>
      <c r="MP12" s="4"/>
      <c r="MQ12" s="4"/>
    </row>
    <row r="13" spans="1:363" x14ac:dyDescent="0.35">
      <c r="B13" s="22" t="s">
        <v>7</v>
      </c>
      <c r="C13" s="140">
        <f ca="1">SUM(JC11:XFD11)</f>
        <v>0.97000000000000097</v>
      </c>
      <c r="L13" s="4"/>
      <c r="M13" s="4"/>
      <c r="N13" s="4"/>
      <c r="O13" s="4"/>
      <c r="P13" s="4"/>
      <c r="Q13" s="4"/>
      <c r="R13" s="4"/>
      <c r="S13" s="4"/>
      <c r="AB13" s="4"/>
      <c r="AC13" s="4"/>
      <c r="AD13" s="4"/>
      <c r="AE13" s="4"/>
      <c r="AF13" s="4"/>
      <c r="AG13" s="4"/>
      <c r="AH13" s="4"/>
      <c r="AI13" s="4"/>
      <c r="AR13" s="4"/>
      <c r="AS13" s="4"/>
      <c r="AT13" s="4"/>
      <c r="AU13" s="4"/>
      <c r="AV13" s="4"/>
      <c r="AW13" s="4"/>
      <c r="AX13" s="4"/>
      <c r="AY13" s="4"/>
      <c r="BH13" s="4"/>
      <c r="BI13" s="4"/>
      <c r="BJ13" s="4"/>
      <c r="BK13" s="4"/>
      <c r="BL13" s="4"/>
      <c r="BM13" s="4"/>
      <c r="BN13" s="4"/>
      <c r="BO13" s="4"/>
      <c r="BX13" s="4"/>
      <c r="BY13" s="4"/>
      <c r="BZ13" s="4"/>
      <c r="CA13" s="4"/>
      <c r="CB13" s="4"/>
      <c r="CC13" s="4"/>
      <c r="CD13" s="4"/>
      <c r="CE13" s="4"/>
      <c r="CN13" s="4"/>
      <c r="CO13" s="4"/>
      <c r="CP13" s="4"/>
      <c r="CQ13" s="4"/>
      <c r="CR13" s="4"/>
      <c r="CS13" s="4"/>
      <c r="CT13" s="4"/>
      <c r="CU13" s="4"/>
      <c r="DD13" s="4"/>
      <c r="DE13" s="4"/>
      <c r="DF13" s="4"/>
      <c r="DG13" s="4"/>
      <c r="DH13" s="4"/>
      <c r="DI13" s="4"/>
      <c r="DJ13" s="4"/>
      <c r="DK13" s="4"/>
      <c r="DT13" s="4"/>
      <c r="DU13" s="4"/>
      <c r="DV13" s="4"/>
      <c r="DW13" s="4"/>
      <c r="DX13" s="4"/>
      <c r="DY13" s="4"/>
      <c r="DZ13" s="4"/>
      <c r="EA13" s="4"/>
      <c r="EJ13" s="4"/>
      <c r="EK13" s="4"/>
      <c r="EL13" s="4"/>
      <c r="EM13" s="4"/>
      <c r="EN13" s="4"/>
      <c r="EO13" s="4"/>
      <c r="EP13" s="4"/>
      <c r="EQ13" s="4"/>
      <c r="EZ13" s="4"/>
      <c r="FA13" s="4"/>
      <c r="FB13" s="4"/>
      <c r="FC13" s="4"/>
      <c r="FD13" s="4"/>
      <c r="FE13" s="4"/>
      <c r="FF13" s="4"/>
      <c r="FG13" s="4"/>
      <c r="FP13" s="4"/>
      <c r="FQ13" s="4"/>
      <c r="FR13" s="4"/>
      <c r="FS13" s="4"/>
      <c r="FT13" s="4"/>
      <c r="FU13" s="4"/>
      <c r="FV13" s="4"/>
      <c r="FW13" s="4"/>
      <c r="GF13" s="4"/>
      <c r="GG13" s="4"/>
      <c r="GH13" s="4"/>
      <c r="GI13" s="4"/>
      <c r="GJ13" s="4"/>
      <c r="GK13" s="4"/>
      <c r="GL13" s="4"/>
      <c r="GM13" s="4"/>
      <c r="GV13" s="4"/>
      <c r="GW13" s="4"/>
      <c r="GX13" s="4"/>
      <c r="GY13" s="4"/>
      <c r="GZ13" s="4"/>
      <c r="HA13" s="4"/>
      <c r="HB13" s="4"/>
      <c r="HC13" s="4"/>
      <c r="HL13" s="4"/>
      <c r="HM13" s="4"/>
      <c r="HN13" s="4"/>
      <c r="HO13" s="4"/>
      <c r="HP13" s="4"/>
      <c r="HQ13" s="4"/>
      <c r="HR13" s="4"/>
      <c r="HS13" s="4"/>
      <c r="IB13" s="4"/>
      <c r="IC13" s="4"/>
      <c r="ID13" s="4"/>
      <c r="IE13" s="4"/>
      <c r="IF13" s="4"/>
      <c r="IG13" s="4"/>
      <c r="IH13" s="4"/>
      <c r="II13" s="4"/>
      <c r="IR13" s="4"/>
      <c r="IS13" s="4"/>
      <c r="IT13" s="4"/>
      <c r="IU13" s="4"/>
      <c r="IV13" s="4"/>
      <c r="IW13" s="4"/>
      <c r="IX13" s="4"/>
      <c r="IY13" s="4"/>
      <c r="JH13" s="4"/>
      <c r="JI13" s="4"/>
      <c r="JJ13" s="4"/>
      <c r="JK13" s="4"/>
      <c r="JL13" s="4"/>
      <c r="JM13" s="4"/>
      <c r="JN13" s="4"/>
      <c r="JO13" s="4"/>
      <c r="JX13" s="4"/>
      <c r="JY13" s="4"/>
      <c r="JZ13" s="4"/>
      <c r="KA13" s="4"/>
      <c r="KB13" s="4"/>
      <c r="KC13" s="4"/>
      <c r="KD13" s="4"/>
      <c r="KE13" s="4"/>
      <c r="KN13" s="4"/>
      <c r="KO13" s="4"/>
      <c r="KP13" s="4"/>
      <c r="KQ13" s="4"/>
      <c r="KR13" s="4"/>
      <c r="KS13" s="4"/>
      <c r="KT13" s="4"/>
      <c r="KU13" s="4"/>
      <c r="LD13" s="4"/>
      <c r="LE13" s="4"/>
      <c r="LF13" s="4"/>
      <c r="LG13" s="4"/>
      <c r="LH13" s="4"/>
      <c r="LI13" s="4"/>
      <c r="LJ13" s="4"/>
      <c r="LK13" s="4"/>
      <c r="LT13" s="4"/>
      <c r="LU13" s="4"/>
      <c r="LV13" s="4"/>
      <c r="LW13" s="4"/>
      <c r="LX13" s="4"/>
      <c r="LY13" s="4"/>
      <c r="LZ13" s="4"/>
      <c r="MA13" s="4"/>
      <c r="MJ13" s="4"/>
      <c r="MK13" s="4"/>
      <c r="ML13" s="4"/>
      <c r="MM13" s="4"/>
      <c r="MN13" s="4"/>
      <c r="MO13" s="4"/>
      <c r="MP13" s="4"/>
      <c r="MQ13" s="4"/>
    </row>
    <row r="14" spans="1:363" ht="30" customHeight="1" thickBot="1" x14ac:dyDescent="0.4">
      <c r="B14" s="23" t="s">
        <v>8</v>
      </c>
      <c r="C14" s="141"/>
      <c r="L14" s="4"/>
      <c r="M14" s="4"/>
      <c r="N14" s="4"/>
      <c r="O14" s="4"/>
      <c r="P14" s="4"/>
      <c r="Q14" s="4"/>
      <c r="R14" s="4"/>
      <c r="S14" s="4"/>
      <c r="AB14" s="4"/>
      <c r="AC14" s="4"/>
      <c r="AD14" s="4"/>
      <c r="AE14" s="4"/>
      <c r="AF14" s="4"/>
      <c r="AG14" s="4"/>
      <c r="AH14" s="4"/>
      <c r="AI14" s="4"/>
      <c r="AR14" s="4"/>
      <c r="AS14" s="4"/>
      <c r="AT14" s="4"/>
      <c r="AU14" s="4"/>
      <c r="AV14" s="4"/>
      <c r="AW14" s="4"/>
      <c r="AX14" s="4"/>
      <c r="AY14" s="4"/>
      <c r="BH14" s="4"/>
      <c r="BI14" s="4"/>
      <c r="BJ14" s="4"/>
      <c r="BK14" s="4"/>
      <c r="BL14" s="4"/>
      <c r="BM14" s="4"/>
      <c r="BN14" s="4"/>
      <c r="BO14" s="4"/>
      <c r="BX14" s="4"/>
      <c r="BY14" s="4"/>
      <c r="BZ14" s="4"/>
      <c r="CA14" s="4"/>
      <c r="CB14" s="4"/>
      <c r="CC14" s="4"/>
      <c r="CD14" s="4"/>
      <c r="CE14" s="4"/>
      <c r="CN14" s="4"/>
      <c r="CO14" s="4"/>
      <c r="CP14" s="4"/>
      <c r="CQ14" s="4"/>
      <c r="CR14" s="4"/>
      <c r="CS14" s="4"/>
      <c r="CT14" s="4"/>
      <c r="CU14" s="4"/>
      <c r="DD14" s="4"/>
      <c r="DE14" s="4"/>
      <c r="DF14" s="4"/>
      <c r="DG14" s="4"/>
      <c r="DH14" s="4"/>
      <c r="DI14" s="4"/>
      <c r="DJ14" s="4"/>
      <c r="DK14" s="4"/>
      <c r="DT14" s="4"/>
      <c r="DU14" s="4"/>
      <c r="DV14" s="4"/>
      <c r="DW14" s="4"/>
      <c r="DX14" s="4"/>
      <c r="DY14" s="4"/>
      <c r="DZ14" s="4"/>
      <c r="EA14" s="4"/>
      <c r="EJ14" s="4"/>
      <c r="EK14" s="4"/>
      <c r="EL14" s="4"/>
      <c r="EM14" s="4"/>
      <c r="EN14" s="4"/>
      <c r="EO14" s="4"/>
      <c r="EP14" s="4"/>
      <c r="EQ14" s="4"/>
      <c r="EZ14" s="4"/>
      <c r="FA14" s="4"/>
      <c r="FB14" s="4"/>
      <c r="FC14" s="4"/>
      <c r="FD14" s="4"/>
      <c r="FE14" s="4"/>
      <c r="FF14" s="4"/>
      <c r="FG14" s="4"/>
      <c r="FP14" s="4"/>
      <c r="FQ14" s="4"/>
      <c r="FR14" s="4"/>
      <c r="FS14" s="4"/>
      <c r="FT14" s="4"/>
      <c r="FU14" s="4"/>
      <c r="FV14" s="4"/>
      <c r="FW14" s="4"/>
      <c r="GF14" s="4"/>
      <c r="GG14" s="4"/>
      <c r="GH14" s="4"/>
      <c r="GI14" s="4"/>
      <c r="GJ14" s="4"/>
      <c r="GK14" s="4"/>
      <c r="GL14" s="4"/>
      <c r="GM14" s="4"/>
      <c r="GV14" s="4"/>
      <c r="GW14" s="4"/>
      <c r="GX14" s="4"/>
      <c r="GY14" s="4"/>
      <c r="GZ14" s="4"/>
      <c r="HA14" s="4"/>
      <c r="HB14" s="4"/>
      <c r="HC14" s="4"/>
      <c r="HL14" s="4"/>
      <c r="HM14" s="4"/>
      <c r="HN14" s="4"/>
      <c r="HO14" s="4"/>
      <c r="HP14" s="4"/>
      <c r="HQ14" s="4"/>
      <c r="HR14" s="4"/>
      <c r="HS14" s="4"/>
      <c r="IB14" s="4"/>
      <c r="IC14" s="4"/>
      <c r="ID14" s="4"/>
      <c r="IE14" s="4"/>
      <c r="IF14" s="4"/>
      <c r="IG14" s="4"/>
      <c r="IH14" s="4"/>
      <c r="II14" s="4"/>
      <c r="IR14" s="4"/>
      <c r="IS14" s="4"/>
      <c r="IT14" s="4"/>
      <c r="IU14" s="4"/>
      <c r="IV14" s="4"/>
      <c r="IW14" s="4"/>
      <c r="IX14" s="4"/>
      <c r="IY14" s="4"/>
      <c r="JH14" s="4"/>
      <c r="JI14" s="4"/>
      <c r="JJ14" s="4"/>
      <c r="JK14" s="4"/>
      <c r="JL14" s="4"/>
      <c r="JM14" s="4"/>
      <c r="JN14" s="4"/>
      <c r="JO14" s="4"/>
      <c r="JX14" s="4"/>
      <c r="JY14" s="4"/>
      <c r="JZ14" s="4"/>
      <c r="KA14" s="4"/>
      <c r="KB14" s="4"/>
      <c r="KC14" s="4"/>
      <c r="KD14" s="4"/>
      <c r="KE14" s="4"/>
      <c r="KN14" s="4"/>
      <c r="KO14" s="4"/>
      <c r="KP14" s="4"/>
      <c r="KQ14" s="4"/>
      <c r="KR14" s="4"/>
      <c r="KS14" s="4"/>
      <c r="KT14" s="4"/>
      <c r="KU14" s="4"/>
      <c r="LD14" s="4"/>
      <c r="LE14" s="4"/>
      <c r="LF14" s="4"/>
      <c r="LG14" s="4"/>
      <c r="LH14" s="4"/>
      <c r="LI14" s="4"/>
      <c r="LJ14" s="4"/>
      <c r="LK14" s="4"/>
      <c r="LT14" s="4"/>
      <c r="LU14" s="4"/>
      <c r="LV14" s="4"/>
      <c r="LW14" s="4"/>
      <c r="LX14" s="4"/>
      <c r="LY14" s="4"/>
      <c r="LZ14" s="4"/>
      <c r="MA14" s="4"/>
      <c r="MJ14" s="4"/>
      <c r="MK14" s="4"/>
      <c r="ML14" s="4"/>
      <c r="MM14" s="4"/>
      <c r="MN14" s="4"/>
      <c r="MO14" s="4"/>
      <c r="MP14" s="4"/>
      <c r="MQ14" s="4"/>
    </row>
    <row r="15" spans="1:363" ht="16" customHeight="1" thickBot="1" x14ac:dyDescent="0.4"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4"/>
      <c r="IV15" s="4"/>
      <c r="IW15" s="4"/>
      <c r="IX15" s="4"/>
      <c r="IY15" s="4"/>
      <c r="IZ15" s="4"/>
      <c r="JA15" s="4"/>
      <c r="JB15" s="4"/>
      <c r="JC15" s="4"/>
      <c r="JD15" s="4"/>
      <c r="JE15" s="4"/>
      <c r="JF15" s="4"/>
      <c r="JG15" s="4"/>
      <c r="JH15" s="4"/>
      <c r="JI15" s="4"/>
      <c r="JJ15" s="4"/>
      <c r="JK15" s="4"/>
      <c r="JL15" s="4"/>
      <c r="JM15" s="4"/>
      <c r="JN15" s="4"/>
      <c r="JO15" s="4"/>
      <c r="JP15" s="4"/>
      <c r="JQ15" s="4"/>
      <c r="JR15" s="4"/>
      <c r="JS15" s="4"/>
      <c r="JT15" s="4"/>
      <c r="JU15" s="4"/>
      <c r="JV15" s="4"/>
      <c r="JW15" s="4"/>
      <c r="JX15" s="4"/>
      <c r="JY15" s="4"/>
      <c r="JZ15" s="4"/>
      <c r="KA15" s="4"/>
      <c r="KB15" s="4"/>
      <c r="KC15" s="4"/>
      <c r="KD15" s="4"/>
      <c r="KE15" s="4"/>
      <c r="KF15" s="4"/>
      <c r="KG15" s="4"/>
      <c r="KH15" s="4"/>
      <c r="KI15" s="4"/>
      <c r="KJ15" s="4"/>
      <c r="KK15" s="4"/>
      <c r="KL15" s="4"/>
      <c r="KM15" s="4"/>
      <c r="KN15" s="4"/>
      <c r="KO15" s="4"/>
      <c r="KP15" s="4"/>
      <c r="KQ15" s="4"/>
      <c r="KR15" s="4"/>
      <c r="KS15" s="4"/>
      <c r="KT15" s="4"/>
      <c r="KU15" s="4"/>
      <c r="KV15" s="4"/>
      <c r="KW15" s="4"/>
      <c r="KX15" s="4"/>
      <c r="KY15" s="4"/>
      <c r="KZ15" s="4"/>
      <c r="LA15" s="4"/>
      <c r="LB15" s="4"/>
      <c r="LC15" s="4"/>
      <c r="LD15" s="4"/>
      <c r="LE15" s="4"/>
      <c r="LF15" s="4"/>
      <c r="LG15" s="4"/>
      <c r="LH15" s="4"/>
      <c r="LI15" s="4"/>
      <c r="LJ15" s="4"/>
      <c r="LK15" s="4"/>
      <c r="LL15" s="4"/>
      <c r="LM15" s="4"/>
      <c r="LN15" s="4"/>
      <c r="LO15" s="4"/>
      <c r="LP15" s="4"/>
      <c r="LQ15" s="4"/>
      <c r="LR15" s="4"/>
      <c r="LS15" s="4"/>
      <c r="LT15" s="4"/>
      <c r="LU15" s="4"/>
      <c r="LV15" s="4"/>
      <c r="LW15" s="4"/>
      <c r="LX15" s="4"/>
      <c r="LY15" s="4"/>
      <c r="LZ15" s="4"/>
      <c r="MA15" s="4"/>
      <c r="MB15" s="4"/>
      <c r="MC15" s="4"/>
      <c r="MD15" s="4"/>
      <c r="ME15" s="4"/>
      <c r="MF15" s="4"/>
      <c r="MG15" s="4"/>
      <c r="MH15" s="4"/>
      <c r="MI15" s="4"/>
      <c r="MJ15" s="4"/>
      <c r="MK15" s="4"/>
      <c r="ML15" s="4"/>
      <c r="MM15" s="4"/>
      <c r="MN15" s="4"/>
      <c r="MO15" s="4"/>
      <c r="MP15" s="4"/>
      <c r="MQ15" s="4"/>
      <c r="MR15" s="4"/>
      <c r="MS15" s="4"/>
      <c r="MT15" s="4"/>
      <c r="MU15" s="4"/>
      <c r="MV15" s="4"/>
      <c r="MW15" s="4"/>
      <c r="MX15" s="4"/>
      <c r="MY15" s="4"/>
    </row>
    <row r="16" spans="1:363" ht="26.5" thickBot="1" x14ac:dyDescent="0.4">
      <c r="A16" s="2"/>
      <c r="B16" s="142" t="s">
        <v>9</v>
      </c>
      <c r="C16" s="143"/>
      <c r="D16" s="40" t="s">
        <v>2</v>
      </c>
      <c r="E16" s="41" t="s">
        <v>3</v>
      </c>
      <c r="F16" s="42" t="s">
        <v>4</v>
      </c>
      <c r="G16" s="48"/>
      <c r="H16" s="40" t="s">
        <v>2</v>
      </c>
      <c r="I16" s="41" t="s">
        <v>3</v>
      </c>
      <c r="J16" s="42" t="s">
        <v>4</v>
      </c>
      <c r="K16" s="48"/>
      <c r="L16" s="57" t="s">
        <v>2</v>
      </c>
      <c r="M16" s="58" t="s">
        <v>3</v>
      </c>
      <c r="N16" s="59" t="s">
        <v>4</v>
      </c>
      <c r="O16" s="47"/>
      <c r="P16" s="44" t="s">
        <v>2</v>
      </c>
      <c r="Q16" s="45" t="s">
        <v>3</v>
      </c>
      <c r="R16" s="46" t="s">
        <v>4</v>
      </c>
      <c r="S16" s="47"/>
      <c r="T16" s="40" t="s">
        <v>2</v>
      </c>
      <c r="U16" s="41" t="s">
        <v>3</v>
      </c>
      <c r="V16" s="42" t="s">
        <v>4</v>
      </c>
      <c r="W16" s="48"/>
      <c r="X16" s="40" t="s">
        <v>2</v>
      </c>
      <c r="Y16" s="41" t="s">
        <v>3</v>
      </c>
      <c r="Z16" s="42" t="s">
        <v>4</v>
      </c>
      <c r="AA16" s="48"/>
      <c r="AB16" s="57" t="s">
        <v>2</v>
      </c>
      <c r="AC16" s="58" t="s">
        <v>3</v>
      </c>
      <c r="AD16" s="59" t="s">
        <v>4</v>
      </c>
      <c r="AE16" s="47"/>
      <c r="AF16" s="44" t="s">
        <v>2</v>
      </c>
      <c r="AG16" s="45" t="s">
        <v>3</v>
      </c>
      <c r="AH16" s="46" t="s">
        <v>4</v>
      </c>
      <c r="AI16" s="47"/>
      <c r="AJ16" s="40" t="s">
        <v>2</v>
      </c>
      <c r="AK16" s="41" t="s">
        <v>3</v>
      </c>
      <c r="AL16" s="42" t="s">
        <v>4</v>
      </c>
      <c r="AM16" s="48"/>
      <c r="AN16" s="40" t="s">
        <v>2</v>
      </c>
      <c r="AO16" s="41" t="s">
        <v>3</v>
      </c>
      <c r="AP16" s="42" t="s">
        <v>4</v>
      </c>
      <c r="AQ16" s="48"/>
      <c r="AR16" s="57" t="s">
        <v>2</v>
      </c>
      <c r="AS16" s="58" t="s">
        <v>3</v>
      </c>
      <c r="AT16" s="59" t="s">
        <v>4</v>
      </c>
      <c r="AU16" s="47"/>
      <c r="AV16" s="44" t="s">
        <v>2</v>
      </c>
      <c r="AW16" s="45" t="s">
        <v>3</v>
      </c>
      <c r="AX16" s="46" t="s">
        <v>4</v>
      </c>
      <c r="AY16" s="47"/>
      <c r="AZ16" s="40" t="s">
        <v>2</v>
      </c>
      <c r="BA16" s="41" t="s">
        <v>3</v>
      </c>
      <c r="BB16" s="42" t="s">
        <v>4</v>
      </c>
      <c r="BC16" s="48"/>
      <c r="BD16" s="40" t="s">
        <v>2</v>
      </c>
      <c r="BE16" s="41" t="s">
        <v>3</v>
      </c>
      <c r="BF16" s="42" t="s">
        <v>4</v>
      </c>
      <c r="BG16" s="48"/>
      <c r="BH16" s="57" t="s">
        <v>2</v>
      </c>
      <c r="BI16" s="58" t="s">
        <v>3</v>
      </c>
      <c r="BJ16" s="59" t="s">
        <v>4</v>
      </c>
      <c r="BK16" s="47"/>
      <c r="BL16" s="44" t="s">
        <v>2</v>
      </c>
      <c r="BM16" s="45" t="s">
        <v>3</v>
      </c>
      <c r="BN16" s="46" t="s">
        <v>4</v>
      </c>
      <c r="BO16" s="47"/>
      <c r="BP16" s="40" t="s">
        <v>2</v>
      </c>
      <c r="BQ16" s="41" t="s">
        <v>3</v>
      </c>
      <c r="BR16" s="42" t="s">
        <v>4</v>
      </c>
      <c r="BS16" s="48"/>
      <c r="BT16" s="40" t="s">
        <v>2</v>
      </c>
      <c r="BU16" s="41" t="s">
        <v>3</v>
      </c>
      <c r="BV16" s="42" t="s">
        <v>4</v>
      </c>
      <c r="BW16" s="48"/>
      <c r="BX16" s="57" t="s">
        <v>2</v>
      </c>
      <c r="BY16" s="58" t="s">
        <v>3</v>
      </c>
      <c r="BZ16" s="59" t="s">
        <v>4</v>
      </c>
      <c r="CA16" s="47"/>
      <c r="CB16" s="44" t="s">
        <v>2</v>
      </c>
      <c r="CC16" s="45" t="s">
        <v>3</v>
      </c>
      <c r="CD16" s="46" t="s">
        <v>4</v>
      </c>
      <c r="CE16" s="47"/>
      <c r="CF16" s="40" t="s">
        <v>2</v>
      </c>
      <c r="CG16" s="41" t="s">
        <v>3</v>
      </c>
      <c r="CH16" s="42" t="s">
        <v>4</v>
      </c>
      <c r="CI16" s="48"/>
      <c r="CJ16" s="40" t="s">
        <v>2</v>
      </c>
      <c r="CK16" s="41" t="s">
        <v>3</v>
      </c>
      <c r="CL16" s="42" t="s">
        <v>4</v>
      </c>
      <c r="CM16" s="48"/>
      <c r="CN16" s="57" t="s">
        <v>2</v>
      </c>
      <c r="CO16" s="58" t="s">
        <v>3</v>
      </c>
      <c r="CP16" s="59" t="s">
        <v>4</v>
      </c>
      <c r="CQ16" s="47"/>
      <c r="CR16" s="44" t="s">
        <v>2</v>
      </c>
      <c r="CS16" s="45" t="s">
        <v>3</v>
      </c>
      <c r="CT16" s="46" t="s">
        <v>4</v>
      </c>
      <c r="CU16" s="47"/>
      <c r="CV16" s="40" t="s">
        <v>2</v>
      </c>
      <c r="CW16" s="41" t="s">
        <v>3</v>
      </c>
      <c r="CX16" s="42" t="s">
        <v>4</v>
      </c>
      <c r="CY16" s="48"/>
      <c r="CZ16" s="40" t="s">
        <v>2</v>
      </c>
      <c r="DA16" s="41" t="s">
        <v>3</v>
      </c>
      <c r="DB16" s="42" t="s">
        <v>4</v>
      </c>
      <c r="DC16" s="48"/>
      <c r="DD16" s="57" t="s">
        <v>2</v>
      </c>
      <c r="DE16" s="58" t="s">
        <v>3</v>
      </c>
      <c r="DF16" s="59" t="s">
        <v>4</v>
      </c>
      <c r="DG16" s="47"/>
      <c r="DH16" s="44" t="s">
        <v>2</v>
      </c>
      <c r="DI16" s="45" t="s">
        <v>3</v>
      </c>
      <c r="DJ16" s="46" t="s">
        <v>4</v>
      </c>
      <c r="DK16" s="47"/>
      <c r="DL16" s="40" t="s">
        <v>2</v>
      </c>
      <c r="DM16" s="41" t="s">
        <v>3</v>
      </c>
      <c r="DN16" s="42" t="s">
        <v>4</v>
      </c>
      <c r="DO16" s="48"/>
      <c r="DP16" s="40" t="s">
        <v>2</v>
      </c>
      <c r="DQ16" s="41" t="s">
        <v>3</v>
      </c>
      <c r="DR16" s="42" t="s">
        <v>4</v>
      </c>
      <c r="DS16" s="48"/>
      <c r="DT16" s="57" t="s">
        <v>2</v>
      </c>
      <c r="DU16" s="58" t="s">
        <v>3</v>
      </c>
      <c r="DV16" s="59" t="s">
        <v>4</v>
      </c>
      <c r="DW16" s="47"/>
      <c r="DX16" s="44" t="s">
        <v>2</v>
      </c>
      <c r="DY16" s="45" t="s">
        <v>3</v>
      </c>
      <c r="DZ16" s="46" t="s">
        <v>4</v>
      </c>
      <c r="EA16" s="47"/>
      <c r="EB16" s="40" t="s">
        <v>2</v>
      </c>
      <c r="EC16" s="41" t="s">
        <v>3</v>
      </c>
      <c r="ED16" s="42" t="s">
        <v>4</v>
      </c>
      <c r="EE16" s="48"/>
      <c r="EF16" s="40" t="s">
        <v>2</v>
      </c>
      <c r="EG16" s="41" t="s">
        <v>3</v>
      </c>
      <c r="EH16" s="42" t="s">
        <v>4</v>
      </c>
      <c r="EI16" s="48"/>
      <c r="EJ16" s="57" t="s">
        <v>2</v>
      </c>
      <c r="EK16" s="58" t="s">
        <v>3</v>
      </c>
      <c r="EL16" s="59" t="s">
        <v>4</v>
      </c>
      <c r="EM16" s="47"/>
      <c r="EN16" s="44" t="s">
        <v>2</v>
      </c>
      <c r="EO16" s="45" t="s">
        <v>3</v>
      </c>
      <c r="EP16" s="46" t="s">
        <v>4</v>
      </c>
      <c r="EQ16" s="47"/>
      <c r="ER16" s="40" t="s">
        <v>2</v>
      </c>
      <c r="ES16" s="41" t="s">
        <v>3</v>
      </c>
      <c r="ET16" s="42" t="s">
        <v>4</v>
      </c>
      <c r="EU16" s="48"/>
      <c r="EV16" s="40" t="s">
        <v>2</v>
      </c>
      <c r="EW16" s="41" t="s">
        <v>3</v>
      </c>
      <c r="EX16" s="42" t="s">
        <v>4</v>
      </c>
      <c r="EY16" s="48"/>
      <c r="EZ16" s="57" t="s">
        <v>2</v>
      </c>
      <c r="FA16" s="58" t="s">
        <v>3</v>
      </c>
      <c r="FB16" s="59" t="s">
        <v>4</v>
      </c>
      <c r="FC16" s="47"/>
      <c r="FD16" s="44" t="s">
        <v>2</v>
      </c>
      <c r="FE16" s="45" t="s">
        <v>3</v>
      </c>
      <c r="FF16" s="46" t="s">
        <v>4</v>
      </c>
      <c r="FG16" s="47"/>
      <c r="FH16" s="40" t="s">
        <v>2</v>
      </c>
      <c r="FI16" s="41" t="s">
        <v>3</v>
      </c>
      <c r="FJ16" s="42" t="s">
        <v>4</v>
      </c>
      <c r="FK16" s="48"/>
      <c r="FL16" s="40" t="s">
        <v>2</v>
      </c>
      <c r="FM16" s="41" t="s">
        <v>3</v>
      </c>
      <c r="FN16" s="42" t="s">
        <v>4</v>
      </c>
      <c r="FO16" s="48"/>
      <c r="FP16" s="57" t="s">
        <v>2</v>
      </c>
      <c r="FQ16" s="58" t="s">
        <v>3</v>
      </c>
      <c r="FR16" s="59" t="s">
        <v>4</v>
      </c>
      <c r="FS16" s="47"/>
      <c r="FT16" s="44" t="s">
        <v>2</v>
      </c>
      <c r="FU16" s="45" t="s">
        <v>3</v>
      </c>
      <c r="FV16" s="46" t="s">
        <v>4</v>
      </c>
      <c r="FW16" s="47"/>
      <c r="FX16" s="40" t="s">
        <v>2</v>
      </c>
      <c r="FY16" s="41" t="s">
        <v>3</v>
      </c>
      <c r="FZ16" s="42" t="s">
        <v>4</v>
      </c>
      <c r="GA16" s="48"/>
      <c r="GB16" s="40" t="s">
        <v>2</v>
      </c>
      <c r="GC16" s="41" t="s">
        <v>3</v>
      </c>
      <c r="GD16" s="42" t="s">
        <v>4</v>
      </c>
      <c r="GE16" s="48"/>
      <c r="GF16" s="57" t="s">
        <v>2</v>
      </c>
      <c r="GG16" s="58" t="s">
        <v>3</v>
      </c>
      <c r="GH16" s="59" t="s">
        <v>4</v>
      </c>
      <c r="GI16" s="47"/>
      <c r="GJ16" s="44" t="s">
        <v>2</v>
      </c>
      <c r="GK16" s="45" t="s">
        <v>3</v>
      </c>
      <c r="GL16" s="46" t="s">
        <v>4</v>
      </c>
      <c r="GM16" s="47"/>
      <c r="GN16" s="40" t="s">
        <v>2</v>
      </c>
      <c r="GO16" s="41" t="s">
        <v>3</v>
      </c>
      <c r="GP16" s="42" t="s">
        <v>4</v>
      </c>
      <c r="GQ16" s="48"/>
      <c r="GR16" s="40" t="s">
        <v>2</v>
      </c>
      <c r="GS16" s="41" t="s">
        <v>3</v>
      </c>
      <c r="GT16" s="42" t="s">
        <v>4</v>
      </c>
      <c r="GU16" s="48"/>
      <c r="GV16" s="57" t="s">
        <v>2</v>
      </c>
      <c r="GW16" s="58" t="s">
        <v>3</v>
      </c>
      <c r="GX16" s="59" t="s">
        <v>4</v>
      </c>
      <c r="GY16" s="47"/>
      <c r="GZ16" s="44" t="s">
        <v>2</v>
      </c>
      <c r="HA16" s="45" t="s">
        <v>3</v>
      </c>
      <c r="HB16" s="46" t="s">
        <v>4</v>
      </c>
      <c r="HC16" s="47"/>
      <c r="HD16" s="40" t="s">
        <v>2</v>
      </c>
      <c r="HE16" s="41" t="s">
        <v>3</v>
      </c>
      <c r="HF16" s="42" t="s">
        <v>4</v>
      </c>
      <c r="HG16" s="48"/>
      <c r="HH16" s="40" t="s">
        <v>2</v>
      </c>
      <c r="HI16" s="41" t="s">
        <v>3</v>
      </c>
      <c r="HJ16" s="42" t="s">
        <v>4</v>
      </c>
      <c r="HK16" s="48"/>
      <c r="HL16" s="57" t="s">
        <v>2</v>
      </c>
      <c r="HM16" s="58" t="s">
        <v>3</v>
      </c>
      <c r="HN16" s="59" t="s">
        <v>4</v>
      </c>
      <c r="HO16" s="47"/>
      <c r="HP16" s="44" t="s">
        <v>2</v>
      </c>
      <c r="HQ16" s="45" t="s">
        <v>3</v>
      </c>
      <c r="HR16" s="46" t="s">
        <v>4</v>
      </c>
      <c r="HS16" s="47"/>
      <c r="HT16" s="40" t="s">
        <v>2</v>
      </c>
      <c r="HU16" s="41" t="s">
        <v>3</v>
      </c>
      <c r="HV16" s="42" t="s">
        <v>4</v>
      </c>
      <c r="HW16" s="48"/>
      <c r="HX16" s="40" t="s">
        <v>2</v>
      </c>
      <c r="HY16" s="41" t="s">
        <v>3</v>
      </c>
      <c r="HZ16" s="42" t="s">
        <v>4</v>
      </c>
      <c r="IA16" s="48"/>
      <c r="IB16" s="57" t="s">
        <v>2</v>
      </c>
      <c r="IC16" s="58" t="s">
        <v>3</v>
      </c>
      <c r="ID16" s="59" t="s">
        <v>4</v>
      </c>
      <c r="IE16" s="47"/>
      <c r="IF16" s="44" t="s">
        <v>2</v>
      </c>
      <c r="IG16" s="45" t="s">
        <v>3</v>
      </c>
      <c r="IH16" s="46" t="s">
        <v>4</v>
      </c>
      <c r="II16" s="47"/>
      <c r="IJ16" s="40" t="s">
        <v>2</v>
      </c>
      <c r="IK16" s="41" t="s">
        <v>3</v>
      </c>
      <c r="IL16" s="42" t="s">
        <v>4</v>
      </c>
      <c r="IM16" s="48"/>
      <c r="IN16" s="40" t="s">
        <v>2</v>
      </c>
      <c r="IO16" s="41" t="s">
        <v>3</v>
      </c>
      <c r="IP16" s="42" t="s">
        <v>4</v>
      </c>
      <c r="IQ16" s="48"/>
      <c r="IR16" s="57" t="s">
        <v>2</v>
      </c>
      <c r="IS16" s="58" t="s">
        <v>3</v>
      </c>
      <c r="IT16" s="59" t="s">
        <v>4</v>
      </c>
      <c r="IU16" s="47"/>
      <c r="IV16" s="44" t="s">
        <v>2</v>
      </c>
      <c r="IW16" s="45" t="s">
        <v>3</v>
      </c>
      <c r="IX16" s="46" t="s">
        <v>4</v>
      </c>
      <c r="IY16" s="47"/>
      <c r="IZ16" s="40" t="s">
        <v>2</v>
      </c>
      <c r="JA16" s="41" t="s">
        <v>3</v>
      </c>
      <c r="JB16" s="42" t="s">
        <v>4</v>
      </c>
      <c r="JC16" s="48"/>
      <c r="JD16" s="40" t="s">
        <v>2</v>
      </c>
      <c r="JE16" s="41" t="s">
        <v>3</v>
      </c>
      <c r="JF16" s="42" t="s">
        <v>4</v>
      </c>
      <c r="JG16" s="48"/>
      <c r="JH16" s="57" t="s">
        <v>2</v>
      </c>
      <c r="JI16" s="58" t="s">
        <v>3</v>
      </c>
      <c r="JJ16" s="59" t="s">
        <v>4</v>
      </c>
      <c r="JK16" s="47"/>
      <c r="JL16" s="44" t="s">
        <v>2</v>
      </c>
      <c r="JM16" s="45" t="s">
        <v>3</v>
      </c>
      <c r="JN16" s="46" t="s">
        <v>4</v>
      </c>
      <c r="JO16" s="47"/>
      <c r="JP16" s="40" t="s">
        <v>2</v>
      </c>
      <c r="JQ16" s="41" t="s">
        <v>3</v>
      </c>
      <c r="JR16" s="42" t="s">
        <v>4</v>
      </c>
      <c r="JS16" s="48"/>
      <c r="JT16" s="40" t="s">
        <v>2</v>
      </c>
      <c r="JU16" s="41" t="s">
        <v>3</v>
      </c>
      <c r="JV16" s="42" t="s">
        <v>4</v>
      </c>
      <c r="JW16" s="48"/>
      <c r="JX16" s="57" t="s">
        <v>2</v>
      </c>
      <c r="JY16" s="58" t="s">
        <v>3</v>
      </c>
      <c r="JZ16" s="59" t="s">
        <v>4</v>
      </c>
      <c r="KA16" s="47"/>
      <c r="KB16" s="44" t="s">
        <v>2</v>
      </c>
      <c r="KC16" s="45" t="s">
        <v>3</v>
      </c>
      <c r="KD16" s="46" t="s">
        <v>4</v>
      </c>
      <c r="KE16" s="47"/>
      <c r="KF16" s="40" t="s">
        <v>2</v>
      </c>
      <c r="KG16" s="41" t="s">
        <v>3</v>
      </c>
      <c r="KH16" s="42" t="s">
        <v>4</v>
      </c>
      <c r="KI16" s="48"/>
      <c r="KJ16" s="40" t="s">
        <v>2</v>
      </c>
      <c r="KK16" s="41" t="s">
        <v>3</v>
      </c>
      <c r="KL16" s="42" t="s">
        <v>4</v>
      </c>
      <c r="KM16" s="48"/>
      <c r="KN16" s="57" t="s">
        <v>2</v>
      </c>
      <c r="KO16" s="58" t="s">
        <v>3</v>
      </c>
      <c r="KP16" s="59" t="s">
        <v>4</v>
      </c>
      <c r="KQ16" s="47"/>
      <c r="KR16" s="44" t="s">
        <v>2</v>
      </c>
      <c r="KS16" s="45" t="s">
        <v>3</v>
      </c>
      <c r="KT16" s="46" t="s">
        <v>4</v>
      </c>
      <c r="KU16" s="47"/>
      <c r="KV16" s="40" t="s">
        <v>2</v>
      </c>
      <c r="KW16" s="41" t="s">
        <v>3</v>
      </c>
      <c r="KX16" s="42" t="s">
        <v>4</v>
      </c>
      <c r="KY16" s="48"/>
      <c r="KZ16" s="40" t="s">
        <v>2</v>
      </c>
      <c r="LA16" s="41" t="s">
        <v>3</v>
      </c>
      <c r="LB16" s="42" t="s">
        <v>4</v>
      </c>
      <c r="LC16" s="48"/>
      <c r="LD16" s="57" t="s">
        <v>2</v>
      </c>
      <c r="LE16" s="58" t="s">
        <v>3</v>
      </c>
      <c r="LF16" s="59" t="s">
        <v>4</v>
      </c>
      <c r="LG16" s="47"/>
      <c r="LH16" s="44" t="s">
        <v>2</v>
      </c>
      <c r="LI16" s="45" t="s">
        <v>3</v>
      </c>
      <c r="LJ16" s="46" t="s">
        <v>4</v>
      </c>
      <c r="LK16" s="47"/>
      <c r="LL16" s="40" t="s">
        <v>2</v>
      </c>
      <c r="LM16" s="41" t="s">
        <v>3</v>
      </c>
      <c r="LN16" s="42" t="s">
        <v>4</v>
      </c>
      <c r="LO16" s="48"/>
      <c r="LP16" s="40" t="s">
        <v>2</v>
      </c>
      <c r="LQ16" s="41" t="s">
        <v>3</v>
      </c>
      <c r="LR16" s="42" t="s">
        <v>4</v>
      </c>
      <c r="LS16" s="48"/>
      <c r="LT16" s="57" t="s">
        <v>2</v>
      </c>
      <c r="LU16" s="58" t="s">
        <v>3</v>
      </c>
      <c r="LV16" s="59" t="s">
        <v>4</v>
      </c>
      <c r="LW16" s="47"/>
      <c r="LX16" s="44" t="s">
        <v>2</v>
      </c>
      <c r="LY16" s="45" t="s">
        <v>3</v>
      </c>
      <c r="LZ16" s="46" t="s">
        <v>4</v>
      </c>
      <c r="MA16" s="47"/>
      <c r="MB16" s="40" t="s">
        <v>2</v>
      </c>
      <c r="MC16" s="41" t="s">
        <v>3</v>
      </c>
      <c r="MD16" s="42" t="s">
        <v>4</v>
      </c>
      <c r="ME16" s="48"/>
      <c r="MF16" s="40" t="s">
        <v>2</v>
      </c>
      <c r="MG16" s="41" t="s">
        <v>3</v>
      </c>
      <c r="MH16" s="42" t="s">
        <v>4</v>
      </c>
      <c r="MI16" s="48"/>
      <c r="MJ16" s="57" t="s">
        <v>2</v>
      </c>
      <c r="MK16" s="58" t="s">
        <v>3</v>
      </c>
      <c r="ML16" s="59" t="s">
        <v>4</v>
      </c>
      <c r="MM16" s="47"/>
      <c r="MN16" s="44" t="s">
        <v>2</v>
      </c>
      <c r="MO16" s="45" t="s">
        <v>3</v>
      </c>
      <c r="MP16" s="46" t="s">
        <v>4</v>
      </c>
      <c r="MQ16" s="47"/>
      <c r="MR16" s="40" t="s">
        <v>2</v>
      </c>
      <c r="MS16" s="41" t="s">
        <v>3</v>
      </c>
      <c r="MT16" s="42" t="s">
        <v>4</v>
      </c>
      <c r="MU16" s="48"/>
      <c r="MV16" s="40" t="s">
        <v>2</v>
      </c>
      <c r="MW16" s="41" t="s">
        <v>3</v>
      </c>
      <c r="MX16" s="42" t="s">
        <v>4</v>
      </c>
      <c r="MY16" s="48"/>
    </row>
    <row r="17" spans="1:363" ht="16" customHeight="1" thickBot="1" x14ac:dyDescent="0.4">
      <c r="A17" s="3"/>
      <c r="B17" s="136" t="s">
        <v>19</v>
      </c>
      <c r="C17" s="137"/>
      <c r="D17" s="77">
        <f>Cronograma!B4+7</f>
        <v>44677</v>
      </c>
      <c r="E17" s="78">
        <v>44678</v>
      </c>
      <c r="F17" s="79">
        <f>IF(E17="Pendiente","-",E17-Cronograma!B$4)</f>
        <v>8</v>
      </c>
      <c r="G17" s="80"/>
      <c r="H17" s="52">
        <f>Cronograma!F4+7</f>
        <v>44691</v>
      </c>
      <c r="I17" s="7">
        <v>44692</v>
      </c>
      <c r="J17" s="81">
        <f>IF(I17="Pendiente","-",I17-Cronograma!F$4)</f>
        <v>8</v>
      </c>
      <c r="K17" s="80"/>
      <c r="L17" s="77">
        <f>Cronograma!J4+7</f>
        <v>44705</v>
      </c>
      <c r="M17" s="78">
        <v>44708</v>
      </c>
      <c r="N17" s="79">
        <f>IF(M17="Pendiente","-",M17-Cronograma!J$4)</f>
        <v>10</v>
      </c>
      <c r="O17" s="82"/>
      <c r="P17" s="52">
        <f>Cronograma!N4+7</f>
        <v>44721</v>
      </c>
      <c r="Q17" s="7">
        <v>44722</v>
      </c>
      <c r="R17" s="81">
        <f>IF(Q17="Pendiente","-",Q17-Cronograma!N$4)</f>
        <v>8</v>
      </c>
      <c r="S17" s="83"/>
      <c r="T17" s="77">
        <f>Cronograma!R4+7</f>
        <v>44740</v>
      </c>
      <c r="U17" s="78">
        <v>44741</v>
      </c>
      <c r="V17" s="79">
        <f>IF(U17="Pendiente","-",U17-Cronograma!R$4)</f>
        <v>8</v>
      </c>
      <c r="W17" s="80"/>
      <c r="X17" s="52">
        <f>Cronograma!V4+7</f>
        <v>44753</v>
      </c>
      <c r="Y17" s="7">
        <v>44753</v>
      </c>
      <c r="Z17" s="81">
        <f>IF(Y17="Pendiente","-",Y17-Cronograma!V$4)</f>
        <v>7</v>
      </c>
      <c r="AA17" s="80"/>
      <c r="AB17" s="77">
        <f>Cronograma!Z4+7</f>
        <v>44768</v>
      </c>
      <c r="AC17" s="78">
        <v>44770</v>
      </c>
      <c r="AD17" s="79">
        <f>IF(AC17="Pendiente","-",AC17-Cronograma!Z$4)</f>
        <v>9</v>
      </c>
      <c r="AE17" s="82"/>
      <c r="AF17" s="52">
        <f>Cronograma!AD4+7</f>
        <v>44782</v>
      </c>
      <c r="AG17" s="7">
        <v>44783</v>
      </c>
      <c r="AH17" s="81">
        <f>IF(AG17="Pendiente","-",AG17-Cronograma!AD$4)</f>
        <v>8</v>
      </c>
      <c r="AI17" s="83"/>
      <c r="AJ17" s="77">
        <f>Cronograma!AH4+7</f>
        <v>44797</v>
      </c>
      <c r="AK17" s="78">
        <v>44798</v>
      </c>
      <c r="AL17" s="79">
        <f>IF(AK17="Pendiente","-",AK17-Cronograma!AH$4)</f>
        <v>8</v>
      </c>
      <c r="AM17" s="80"/>
      <c r="AN17" s="52">
        <f>Cronograma!AL4+7</f>
        <v>44813</v>
      </c>
      <c r="AO17" s="7">
        <v>44813</v>
      </c>
      <c r="AP17" s="81">
        <f>IF(AO17="Pendiente","-",AO17-Cronograma!AL$4)</f>
        <v>7</v>
      </c>
      <c r="AQ17" s="80"/>
      <c r="AR17" s="77">
        <f>Cronograma!AP4+7</f>
        <v>44830</v>
      </c>
      <c r="AS17" s="78">
        <v>44830</v>
      </c>
      <c r="AT17" s="79">
        <f>IF(AS17="Pendiente","-",AS17-Cronograma!AP$4)</f>
        <v>7</v>
      </c>
      <c r="AU17" s="82"/>
      <c r="AV17" s="52">
        <f>Cronograma!AT4+7</f>
        <v>44845</v>
      </c>
      <c r="AW17" s="7">
        <v>44848</v>
      </c>
      <c r="AX17" s="81">
        <f>IF(AW17="Pendiente","-",AW17-Cronograma!AT$4)</f>
        <v>10</v>
      </c>
      <c r="AY17" s="83"/>
      <c r="AZ17" s="77">
        <f>Cronograma!AX4+7</f>
        <v>44859</v>
      </c>
      <c r="BA17" s="78">
        <v>44860</v>
      </c>
      <c r="BB17" s="79">
        <f>IF(BA17="Pendiente","-",BA17-Cronograma!AX$4)</f>
        <v>8</v>
      </c>
      <c r="BC17" s="80"/>
      <c r="BD17" s="52">
        <f>Cronograma!BB4+7</f>
        <v>44874</v>
      </c>
      <c r="BE17" s="7">
        <v>44873</v>
      </c>
      <c r="BF17" s="81">
        <f>IF(BE17="Pendiente","-",BE17-Cronograma!BB$4)</f>
        <v>6</v>
      </c>
      <c r="BG17" s="80"/>
      <c r="BH17" s="77">
        <f>Cronograma!BF4+7</f>
        <v>44891</v>
      </c>
      <c r="BI17" s="78">
        <v>44890</v>
      </c>
      <c r="BJ17" s="79">
        <f>IF(BI17="Pendiente","-",BI17-Cronograma!BF$4)</f>
        <v>6</v>
      </c>
      <c r="BK17" s="82"/>
      <c r="BL17" s="52">
        <f>Cronograma!BJ4+7</f>
        <v>44904</v>
      </c>
      <c r="BM17" s="7">
        <v>44908</v>
      </c>
      <c r="BN17" s="81">
        <f>IF(BM17="Pendiente","-",BM17-Cronograma!BJ$4)</f>
        <v>11</v>
      </c>
      <c r="BO17" s="83"/>
      <c r="BP17" s="77">
        <f>Cronograma!BN4+7</f>
        <v>44921</v>
      </c>
      <c r="BQ17" s="78">
        <v>44923</v>
      </c>
      <c r="BR17" s="79">
        <f>IF(BQ17="Pendiente","-",BQ17-Cronograma!BN$4)</f>
        <v>9</v>
      </c>
      <c r="BS17" s="80"/>
      <c r="BT17" s="52">
        <f>Cronograma!BR4+7</f>
        <v>44936</v>
      </c>
      <c r="BU17" s="7">
        <v>44937</v>
      </c>
      <c r="BV17" s="81">
        <f>IF(BU17="Pendiente","-",BU17-Cronograma!BR$4)</f>
        <v>8</v>
      </c>
      <c r="BW17" s="80"/>
      <c r="BX17" s="77">
        <f>Cronograma!BV4+7</f>
        <v>44950</v>
      </c>
      <c r="BY17" s="78">
        <v>44952</v>
      </c>
      <c r="BZ17" s="79">
        <f>IF(BY17="Pendiente","-",BY17-Cronograma!BV$4)</f>
        <v>9</v>
      </c>
      <c r="CA17" s="82"/>
      <c r="CB17" s="52">
        <f>Cronograma!BZ4+7</f>
        <v>44966</v>
      </c>
      <c r="CC17" s="7">
        <v>44966</v>
      </c>
      <c r="CD17" s="81">
        <f>IF(CC17="Pendiente","-",CC17-Cronograma!BZ$4)</f>
        <v>7</v>
      </c>
      <c r="CE17" s="83"/>
      <c r="CF17" s="77">
        <f>Cronograma!CD4+7</f>
        <v>44981</v>
      </c>
      <c r="CG17" s="78">
        <v>44981</v>
      </c>
      <c r="CH17" s="79">
        <f>IF(CG17="Pendiente","-",CG17-Cronograma!CD$4)</f>
        <v>7</v>
      </c>
      <c r="CI17" s="80"/>
      <c r="CJ17" s="52">
        <f>Cronograma!CH4+7</f>
        <v>44994</v>
      </c>
      <c r="CK17" s="7">
        <v>44994</v>
      </c>
      <c r="CL17" s="81">
        <f>IF(CK17="Pendiente","-",CK17-Cronograma!CH$4)</f>
        <v>7</v>
      </c>
      <c r="CM17" s="80"/>
      <c r="CN17" s="77">
        <f>Cronograma!CL4+7</f>
        <v>45009</v>
      </c>
      <c r="CO17" s="78">
        <v>45013</v>
      </c>
      <c r="CP17" s="79">
        <f>IF(CO17="Pendiente","-",CO17-Cronograma!CL$4)</f>
        <v>11</v>
      </c>
      <c r="CQ17" s="82"/>
      <c r="CR17" s="52">
        <f>Cronograma!CP4+7</f>
        <v>45027</v>
      </c>
      <c r="CS17" s="7">
        <v>45029</v>
      </c>
      <c r="CT17" s="81">
        <f>IF(CS17="Pendiente","-",CS17-Cronograma!CP$4)</f>
        <v>9</v>
      </c>
      <c r="CU17" s="83"/>
      <c r="CV17" s="77">
        <f>Cronograma!CT4+7</f>
        <v>45041</v>
      </c>
      <c r="CW17" s="78">
        <v>45043</v>
      </c>
      <c r="CX17" s="79">
        <f>IF(CW17="Pendiente","-",CW17-Cronograma!CT$4)</f>
        <v>9</v>
      </c>
      <c r="CY17" s="80"/>
      <c r="CZ17" s="52">
        <f>Cronograma!CX4+7</f>
        <v>45056</v>
      </c>
      <c r="DA17" s="7">
        <v>45056</v>
      </c>
      <c r="DB17" s="81">
        <f>IF(DA17="Pendiente","-",DA17-Cronograma!CX$4)</f>
        <v>7</v>
      </c>
      <c r="DC17" s="80"/>
      <c r="DD17" s="77">
        <f>Cronograma!DB4+7</f>
        <v>45070</v>
      </c>
      <c r="DE17" s="78">
        <v>45070</v>
      </c>
      <c r="DF17" s="79">
        <f>IF(DE17="Pendiente","-",DE17-Cronograma!DB$4)</f>
        <v>7</v>
      </c>
      <c r="DG17" s="82"/>
      <c r="DH17" s="52">
        <f>Cronograma!DF4+7</f>
        <v>45086</v>
      </c>
      <c r="DI17" s="7">
        <v>45086</v>
      </c>
      <c r="DJ17" s="81">
        <f>IF(DI17="Pendiente","-",DI17-Cronograma!DF$4)</f>
        <v>7</v>
      </c>
      <c r="DK17" s="83"/>
      <c r="DL17" s="77">
        <f>Cronograma!DJ4+7</f>
        <v>45105</v>
      </c>
      <c r="DM17" s="78">
        <v>45104</v>
      </c>
      <c r="DN17" s="79">
        <f>IF(DM17="Pendiente","-",DM17-Cronograma!DJ$4)</f>
        <v>6</v>
      </c>
      <c r="DO17" s="80"/>
      <c r="DP17" s="52">
        <f>Cronograma!DN4+7</f>
        <v>45118</v>
      </c>
      <c r="DQ17" s="7">
        <v>45117</v>
      </c>
      <c r="DR17" s="81">
        <f>IF(DQ17="Pendiente","-",DQ17-Cronograma!DN$4)</f>
        <v>6</v>
      </c>
      <c r="DS17" s="80"/>
      <c r="DT17" s="77">
        <f>Cronograma!DR4+7</f>
        <v>45132</v>
      </c>
      <c r="DU17" s="78">
        <v>45132</v>
      </c>
      <c r="DV17" s="79">
        <f>IF(DU17="Pendiente","-",DU17-Cronograma!DR$4)</f>
        <v>7</v>
      </c>
      <c r="DW17" s="82"/>
      <c r="DX17" s="52">
        <f>Cronograma!DV4+7</f>
        <v>45147</v>
      </c>
      <c r="DY17" s="7">
        <v>45147</v>
      </c>
      <c r="DZ17" s="81">
        <f>IF(DY17="Pendiente","-",DY17-Cronograma!DV$4)</f>
        <v>7</v>
      </c>
      <c r="EA17" s="83"/>
      <c r="EB17" s="77">
        <f>Cronograma!DZ4+7</f>
        <v>45162</v>
      </c>
      <c r="EC17" s="78">
        <v>45162</v>
      </c>
      <c r="ED17" s="79">
        <f>IF(EC17="Pendiente","-",EC17-Cronograma!DZ$4)</f>
        <v>7</v>
      </c>
      <c r="EE17" s="80"/>
      <c r="EF17" s="52">
        <f>Cronograma!ED4+7</f>
        <v>45180</v>
      </c>
      <c r="EG17" s="7">
        <v>45181</v>
      </c>
      <c r="EH17" s="81">
        <f>IF(EG17="Pendiente","-",EG17-Cronograma!ED$4)</f>
        <v>8</v>
      </c>
      <c r="EI17" s="80"/>
      <c r="EJ17" s="77">
        <f>Cronograma!EH4+7</f>
        <v>45195</v>
      </c>
      <c r="EK17" s="78">
        <v>45195</v>
      </c>
      <c r="EL17" s="79">
        <f>IF(EK17="Pendiente","-",EK17-Cronograma!EH$4)</f>
        <v>7</v>
      </c>
      <c r="EM17" s="82"/>
      <c r="EN17" s="52">
        <f>Cronograma!EL4+7</f>
        <v>45209</v>
      </c>
      <c r="EO17" s="7">
        <v>45211</v>
      </c>
      <c r="EP17" s="81">
        <f>IF(EO17="Pendiente","-",EO17-Cronograma!EL$4)</f>
        <v>9</v>
      </c>
      <c r="EQ17" s="83"/>
      <c r="ER17" s="77">
        <f>Cronograma!EP4+7</f>
        <v>45224</v>
      </c>
      <c r="ES17" s="78">
        <v>45225</v>
      </c>
      <c r="ET17" s="79">
        <f>IF(ES17="Pendiente","-",ES17-Cronograma!EP$4)</f>
        <v>8</v>
      </c>
      <c r="EU17" s="80"/>
      <c r="EV17" s="52">
        <f>Cronograma!ET4+7</f>
        <v>45239</v>
      </c>
      <c r="EW17" s="7">
        <v>45238</v>
      </c>
      <c r="EX17" s="81">
        <f>IF(EW17="Pendiente","-",EW17-Cronograma!ET$4)</f>
        <v>6</v>
      </c>
      <c r="EY17" s="80"/>
      <c r="EZ17" s="77">
        <f>Cronograma!EX4+7</f>
        <v>45254</v>
      </c>
      <c r="FA17" s="78">
        <v>45257</v>
      </c>
      <c r="FB17" s="79">
        <f>IF(FA17="Pendiente","-",FA17-Cronograma!EX$4)</f>
        <v>10</v>
      </c>
      <c r="FC17" s="82"/>
      <c r="FD17" s="52">
        <f>Cronograma!FB4+7</f>
        <v>45271</v>
      </c>
      <c r="FE17" s="7">
        <v>45271</v>
      </c>
      <c r="FF17" s="81">
        <f>IF(FE17="Pendiente","-",FE17-Cronograma!FB$4)</f>
        <v>7</v>
      </c>
      <c r="FG17" s="83"/>
      <c r="FH17" s="77">
        <f>Cronograma!FF4+7</f>
        <v>45286</v>
      </c>
      <c r="FI17" s="78">
        <v>45288</v>
      </c>
      <c r="FJ17" s="79">
        <f>IF(FI17="Pendiente","-",FI17-Cronograma!FF$4)</f>
        <v>9</v>
      </c>
      <c r="FK17" s="80"/>
      <c r="FL17" s="52">
        <f>Cronograma!FJ4+7</f>
        <v>45301</v>
      </c>
      <c r="FM17" s="7">
        <v>45301</v>
      </c>
      <c r="FN17" s="81">
        <f>IF(FM17="Pendiente","-",FM17-Cronograma!FJ$4)</f>
        <v>7</v>
      </c>
      <c r="FO17" s="80"/>
      <c r="FP17" s="77">
        <f>Cronograma!FN4+7</f>
        <v>45315</v>
      </c>
      <c r="FQ17" s="78">
        <v>45315</v>
      </c>
      <c r="FR17" s="79">
        <f>IF(FQ17="Pendiente","-",FQ17-Cronograma!FN$4)</f>
        <v>7</v>
      </c>
      <c r="FS17" s="82"/>
      <c r="FT17" s="52">
        <f>Cronograma!FR4+7</f>
        <v>45331</v>
      </c>
      <c r="FU17" s="7">
        <v>45330</v>
      </c>
      <c r="FV17" s="81">
        <f>IF(FU17="Pendiente","-",FU17-Cronograma!FR$4)</f>
        <v>6</v>
      </c>
      <c r="FW17" s="83"/>
      <c r="FX17" s="77">
        <f>Cronograma!FV4+7</f>
        <v>45348</v>
      </c>
      <c r="FY17" s="78">
        <v>45348</v>
      </c>
      <c r="FZ17" s="79">
        <f>IF(FY17="Pendiente","-",FY17-Cronograma!FV$4)</f>
        <v>7</v>
      </c>
      <c r="GA17" s="80"/>
      <c r="GB17" s="52">
        <f>Cronograma!FZ4+7</f>
        <v>45362</v>
      </c>
      <c r="GC17" s="7">
        <v>45359</v>
      </c>
      <c r="GD17" s="81">
        <f>IF(GC17="Pendiente","-",GC17-Cronograma!FZ$4)</f>
        <v>4</v>
      </c>
      <c r="GE17" s="80"/>
      <c r="GF17" s="77">
        <f>Cronograma!GD4+7</f>
        <v>45377</v>
      </c>
      <c r="GG17" s="78">
        <v>45376</v>
      </c>
      <c r="GH17" s="79">
        <f>IF(GG17="Pendiente","-",GG17-Cronograma!GD$4)</f>
        <v>6</v>
      </c>
      <c r="GI17" s="82"/>
      <c r="GJ17" s="52">
        <f>Cronograma!GH4+7</f>
        <v>45393</v>
      </c>
      <c r="GK17" s="7">
        <v>45393</v>
      </c>
      <c r="GL17" s="81">
        <f>IF(GK17="Pendiente","-",GK17-Cronograma!GH$4)</f>
        <v>7</v>
      </c>
      <c r="GM17" s="83"/>
      <c r="GN17" s="77">
        <f>Cronograma!GL4+7</f>
        <v>45406</v>
      </c>
      <c r="GO17" s="78">
        <v>45406</v>
      </c>
      <c r="GP17" s="79">
        <f>IF(GO17="Pendiente","-",GO17-Cronograma!GL$4)</f>
        <v>7</v>
      </c>
      <c r="GQ17" s="80"/>
      <c r="GR17" s="52">
        <f>Cronograma!GP4+7</f>
        <v>45422</v>
      </c>
      <c r="GS17" s="7">
        <v>45421</v>
      </c>
      <c r="GT17" s="81">
        <f>IF(GS17="Pendiente","-",GS17-Cronograma!GP$4)</f>
        <v>6</v>
      </c>
      <c r="GU17" s="80"/>
      <c r="GV17" s="77">
        <f>Cronograma!GT4+7</f>
        <v>45436</v>
      </c>
      <c r="GW17" s="78">
        <v>45436</v>
      </c>
      <c r="GX17" s="79">
        <f>IF(GW17="Pendiente","-",GW17-Cronograma!GT$4)</f>
        <v>7</v>
      </c>
      <c r="GY17" s="82"/>
      <c r="GZ17" s="52">
        <f>Cronograma!GX4+7</f>
        <v>45454</v>
      </c>
      <c r="HA17" s="7">
        <v>45453</v>
      </c>
      <c r="HB17" s="81">
        <f>IF(HA17="Pendiente","-",HA17-Cronograma!GX$4)</f>
        <v>6</v>
      </c>
      <c r="HC17" s="83"/>
      <c r="HD17" s="77">
        <f>Cronograma!HB4+7</f>
        <v>45469</v>
      </c>
      <c r="HE17" s="78">
        <v>45470</v>
      </c>
      <c r="HF17" s="79">
        <f>IF(HE17="Pendiente","-",HE17-Cronograma!HB$4)</f>
        <v>8</v>
      </c>
      <c r="HG17" s="80"/>
      <c r="HH17" s="52">
        <f>Cronograma!HF4+7</f>
        <v>45482</v>
      </c>
      <c r="HI17" s="7">
        <v>45481</v>
      </c>
      <c r="HJ17" s="81">
        <f>IF(HI17="Pendiente","-",HI17-Cronograma!HF$4)</f>
        <v>6</v>
      </c>
      <c r="HK17" s="80"/>
      <c r="HL17" s="77">
        <f>Cronograma!HJ4+7</f>
        <v>45497</v>
      </c>
      <c r="HM17" s="78">
        <v>45496</v>
      </c>
      <c r="HN17" s="79">
        <f>IF(HM17="Pendiente","-",HM17-Cronograma!HJ$4)</f>
        <v>6</v>
      </c>
      <c r="HO17" s="82"/>
      <c r="HP17" s="52">
        <f>Cronograma!HN4+7</f>
        <v>45513</v>
      </c>
      <c r="HQ17" s="7">
        <v>45513</v>
      </c>
      <c r="HR17" s="81">
        <f>IF(HQ17="Pendiente","-",HQ17-Cronograma!HN$4)</f>
        <v>7</v>
      </c>
      <c r="HS17" s="83"/>
      <c r="HT17" s="77">
        <f>Cronograma!HR4+7</f>
        <v>45530</v>
      </c>
      <c r="HU17" s="78">
        <v>45527</v>
      </c>
      <c r="HV17" s="79">
        <f>IF(HU17="Pendiente","-",HU17-Cronograma!HR$4)</f>
        <v>4</v>
      </c>
      <c r="HW17" s="80"/>
      <c r="HX17" s="52">
        <f>Cronograma!HV4+7</f>
        <v>45545</v>
      </c>
      <c r="HY17" s="7">
        <v>45544</v>
      </c>
      <c r="HZ17" s="81">
        <f>IF(HY17="Pendiente","-",HY17-Cronograma!HV$4)</f>
        <v>6</v>
      </c>
      <c r="IA17" s="80"/>
      <c r="IB17" s="77">
        <f>Cronograma!HZ4+7</f>
        <v>45559</v>
      </c>
      <c r="IC17" s="78">
        <v>45559</v>
      </c>
      <c r="ID17" s="79">
        <f>IF(IC17="Pendiente","-",IC17-Cronograma!HZ$4)</f>
        <v>7</v>
      </c>
      <c r="IE17" s="82"/>
      <c r="IF17" s="52">
        <f>Cronograma!ID4+7</f>
        <v>45574</v>
      </c>
      <c r="IG17" s="7">
        <v>45573</v>
      </c>
      <c r="IH17" s="81">
        <f>IF(IG17="Pendiente","-",IG17-Cronograma!ID$4)</f>
        <v>6</v>
      </c>
      <c r="II17" s="83"/>
      <c r="IJ17" s="77">
        <f>Cronograma!IH4+7</f>
        <v>45589</v>
      </c>
      <c r="IK17" s="78">
        <v>45588</v>
      </c>
      <c r="IL17" s="79">
        <f>IF(IK17="Pendiente","-",IK17-Cronograma!IH$4)</f>
        <v>6</v>
      </c>
      <c r="IM17" s="80"/>
      <c r="IN17" s="52">
        <f>Cronograma!IL4+7</f>
        <v>45607</v>
      </c>
      <c r="IO17" s="7">
        <v>45607</v>
      </c>
      <c r="IP17" s="81">
        <f>IF(IO17="Pendiente","-",IO17-Cronograma!IL$4)</f>
        <v>7</v>
      </c>
      <c r="IQ17" s="80"/>
      <c r="IR17" s="77">
        <f>Cronograma!IP4+7</f>
        <v>45623</v>
      </c>
      <c r="IS17" s="78">
        <v>45623</v>
      </c>
      <c r="IT17" s="79">
        <f>IF(IS17="Pendiente","-",IS17-Cronograma!IP$4)</f>
        <v>7</v>
      </c>
      <c r="IU17" s="82"/>
      <c r="IV17" s="52">
        <f>Cronograma!IT4+7</f>
        <v>45636</v>
      </c>
      <c r="IW17" s="7">
        <v>45636</v>
      </c>
      <c r="IX17" s="81">
        <f>IF(IW17="Pendiente","-",IW17-Cronograma!IT$4)</f>
        <v>7</v>
      </c>
      <c r="IY17" s="83"/>
      <c r="IZ17" s="77">
        <f>Cronograma!IX4+7</f>
        <v>45650</v>
      </c>
      <c r="JA17" s="78">
        <v>45650</v>
      </c>
      <c r="JB17" s="79">
        <f>IF(JA17="Pendiente","-",JA17-Cronograma!IX$4)</f>
        <v>7</v>
      </c>
      <c r="JC17" s="80"/>
      <c r="JD17" s="52">
        <f>Cronograma!JB4+7</f>
        <v>45667</v>
      </c>
      <c r="JE17" s="7">
        <v>45667</v>
      </c>
      <c r="JF17" s="81">
        <f>IF(JE17="Pendiente","-",JE17-Cronograma!JB$4)</f>
        <v>7</v>
      </c>
      <c r="JG17" s="80"/>
      <c r="JH17" s="77">
        <f>Cronograma!JF4+7</f>
        <v>45681</v>
      </c>
      <c r="JI17" s="78">
        <v>45681</v>
      </c>
      <c r="JJ17" s="79">
        <f>IF(JI17="Pendiente","-",JI17-Cronograma!JF$4)</f>
        <v>7</v>
      </c>
      <c r="JK17" s="83"/>
      <c r="JL17" s="52">
        <f>Cronograma!JJ4+7</f>
        <v>45699</v>
      </c>
      <c r="JM17" s="7">
        <v>45699</v>
      </c>
      <c r="JN17" s="81">
        <f>IF(JM17="Pendiente","-",JM17-Cronograma!JJ$4)</f>
        <v>7</v>
      </c>
      <c r="JO17" s="83"/>
      <c r="JP17" s="77">
        <f>Cronograma!JN4+7</f>
        <v>45713</v>
      </c>
      <c r="JQ17" s="78">
        <v>45713</v>
      </c>
      <c r="JR17" s="79">
        <f>IF(JQ17="Pendiente","-",JQ17-Cronograma!JN$4)</f>
        <v>7</v>
      </c>
      <c r="JS17" s="80"/>
      <c r="JT17" s="52">
        <f>Cronograma!JR4+7</f>
        <v>45729</v>
      </c>
      <c r="JU17" s="7">
        <v>45729</v>
      </c>
      <c r="JV17" s="81">
        <f>IF(JU17="Pendiente","-",JU17-Cronograma!JR$4)</f>
        <v>7</v>
      </c>
      <c r="JW17" s="80"/>
      <c r="JX17" s="77">
        <f>Cronograma!JV4+7</f>
        <v>45741</v>
      </c>
      <c r="JY17" s="78">
        <v>45742</v>
      </c>
      <c r="JZ17" s="79">
        <f>IF(JY17="Pendiente","-",JY17-Cronograma!JV$4)</f>
        <v>8</v>
      </c>
      <c r="KA17" s="83"/>
      <c r="KB17" s="52">
        <f>Cronograma!JZ4+7</f>
        <v>45757</v>
      </c>
      <c r="KC17" s="7">
        <v>45757</v>
      </c>
      <c r="KD17" s="81">
        <f>IF(KC17="Pendiente","-",KC17-Cronograma!JZ$4)</f>
        <v>7</v>
      </c>
      <c r="KE17" s="83"/>
      <c r="KF17" s="77">
        <f>Cronograma!KD4+7</f>
        <v>45775</v>
      </c>
      <c r="KG17" s="78">
        <v>45775</v>
      </c>
      <c r="KH17" s="79">
        <f>IF(KG17="Pendiente","-",KG17-Cronograma!KD$4)</f>
        <v>7</v>
      </c>
      <c r="KI17" s="80"/>
      <c r="KJ17" s="52">
        <f>Cronograma!KH4+7</f>
        <v>45790</v>
      </c>
      <c r="KK17" s="7">
        <v>45790</v>
      </c>
      <c r="KL17" s="81">
        <f>IF(KK17="Pendiente","-",KK17-Cronograma!KH$4)</f>
        <v>7</v>
      </c>
      <c r="KM17" s="80"/>
      <c r="KN17" s="98">
        <f>Cronograma!KL4+7</f>
        <v>45803</v>
      </c>
      <c r="KO17" s="99">
        <v>45803</v>
      </c>
      <c r="KP17" s="106">
        <f>IF(KO17="Pendiente","-",KO17-Cronograma!KL$4)</f>
        <v>7</v>
      </c>
      <c r="KQ17" s="83"/>
      <c r="KR17" s="52">
        <f>Cronograma!KP4+7</f>
        <v>45818</v>
      </c>
      <c r="KS17" s="7">
        <v>45818</v>
      </c>
      <c r="KT17" s="81">
        <f>IF(KS17="Pendiente","-",KS17-Cronograma!KP$4)</f>
        <v>7</v>
      </c>
      <c r="KU17" s="83"/>
      <c r="KV17" s="98">
        <f>Cronograma!KT4+7</f>
        <v>45833</v>
      </c>
      <c r="KW17" s="99">
        <v>45834</v>
      </c>
      <c r="KX17" s="106">
        <f>IF(KW17="Pendiente","-",KW17-Cronograma!KT$4)</f>
        <v>8</v>
      </c>
      <c r="KY17" s="80"/>
      <c r="KZ17" s="111">
        <f>Cronograma!KX4+7</f>
        <v>45847</v>
      </c>
      <c r="LA17" s="112">
        <v>45848</v>
      </c>
      <c r="LB17" s="113">
        <f>IF(LA17="Pendiente","-",LA17-Cronograma!KX$4)</f>
        <v>8</v>
      </c>
      <c r="LC17" s="80"/>
      <c r="LD17" s="98">
        <f>Cronograma!LB4+7</f>
        <v>45862</v>
      </c>
      <c r="LE17" s="99" t="s">
        <v>13</v>
      </c>
      <c r="LF17" s="106" t="str">
        <f>IF(LE17="Pendiente","-",LE17-Cronograma!LB$4)</f>
        <v>-</v>
      </c>
      <c r="LG17" s="83"/>
      <c r="LH17" s="52">
        <f>Cronograma!LF4+7</f>
        <v>45880</v>
      </c>
      <c r="LI17" s="7" t="s">
        <v>13</v>
      </c>
      <c r="LJ17" s="81" t="str">
        <f>IF(LI17="Pendiente","-",LI17-Cronograma!LF$4)</f>
        <v>-</v>
      </c>
      <c r="LK17" s="83"/>
      <c r="LL17" s="98">
        <f>Cronograma!LJ4+7</f>
        <v>45895</v>
      </c>
      <c r="LM17" s="99" t="s">
        <v>13</v>
      </c>
      <c r="LN17" s="106" t="str">
        <f>IF(LM17="Pendiente","-",LM17-Cronograma!LJ$4)</f>
        <v>-</v>
      </c>
      <c r="LO17" s="80"/>
      <c r="LP17" s="52">
        <f>Cronograma!LN4+7</f>
        <v>45909</v>
      </c>
      <c r="LQ17" s="7" t="s">
        <v>13</v>
      </c>
      <c r="LR17" s="81" t="str">
        <f>IF(LQ17="Pendiente","-",LQ17-Cronograma!LN$4)</f>
        <v>-</v>
      </c>
      <c r="LS17" s="80"/>
      <c r="LT17" s="98">
        <f>Cronograma!LR4+7</f>
        <v>45924</v>
      </c>
      <c r="LU17" s="99" t="s">
        <v>13</v>
      </c>
      <c r="LV17" s="106" t="str">
        <f>IF(LU17="Pendiente","-",LU17-Cronograma!LR$4)</f>
        <v>-</v>
      </c>
      <c r="LW17" s="83"/>
      <c r="LX17" s="52">
        <f>Cronograma!LV4+7</f>
        <v>45939</v>
      </c>
      <c r="LY17" s="7" t="s">
        <v>13</v>
      </c>
      <c r="LZ17" s="81" t="str">
        <f>IF(LY17="Pendiente","-",LY17-Cronograma!LV$4)</f>
        <v>-</v>
      </c>
      <c r="MA17" s="83"/>
      <c r="MB17" s="98">
        <f>Cronograma!LZ4+7</f>
        <v>45954</v>
      </c>
      <c r="MC17" s="99" t="s">
        <v>13</v>
      </c>
      <c r="MD17" s="106" t="str">
        <f>IF(MC17="Pendiente","-",MC17-Cronograma!LZ$4)</f>
        <v>-</v>
      </c>
      <c r="ME17" s="80"/>
      <c r="MF17" s="52">
        <f>Cronograma!MD4+7</f>
        <v>45972</v>
      </c>
      <c r="MG17" s="7" t="s">
        <v>13</v>
      </c>
      <c r="MH17" s="81" t="str">
        <f>IF(MG17="Pendiente","-",MG17-Cronograma!MD$4)</f>
        <v>-</v>
      </c>
      <c r="MI17" s="80"/>
      <c r="MJ17" s="98">
        <f>Cronograma!MH4+7</f>
        <v>45986</v>
      </c>
      <c r="MK17" s="99" t="s">
        <v>13</v>
      </c>
      <c r="ML17" s="106" t="str">
        <f>IF(MK17="Pendiente","-",MK17-Cronograma!MH$4)</f>
        <v>-</v>
      </c>
      <c r="MM17" s="83"/>
      <c r="MN17" s="52">
        <f>Cronograma!ML4+7</f>
        <v>46000</v>
      </c>
      <c r="MO17" s="7" t="s">
        <v>13</v>
      </c>
      <c r="MP17" s="81" t="str">
        <f>IF(MO17="Pendiente","-",MO17-Cronograma!ML$4)</f>
        <v>-</v>
      </c>
      <c r="MQ17" s="83"/>
      <c r="MR17" s="98">
        <f>Cronograma!MP4+7</f>
        <v>46015</v>
      </c>
      <c r="MS17" s="99" t="s">
        <v>13</v>
      </c>
      <c r="MT17" s="106" t="str">
        <f>IF(MS17="Pendiente","-",MS17-Cronograma!MP$4)</f>
        <v>-</v>
      </c>
      <c r="MU17" s="80"/>
      <c r="MV17" s="52">
        <f>Cronograma!MT4+7</f>
        <v>46034</v>
      </c>
      <c r="MW17" s="7" t="s">
        <v>13</v>
      </c>
      <c r="MX17" s="81" t="str">
        <f>IF(MW17="Pendiente","-",MW17-Cronograma!MT$4)</f>
        <v>-</v>
      </c>
      <c r="MY17" s="80"/>
    </row>
  </sheetData>
  <mergeCells count="145">
    <mergeCell ref="HL2:HS2"/>
    <mergeCell ref="HT2:IA2"/>
    <mergeCell ref="IB2:II2"/>
    <mergeCell ref="HL3:HO3"/>
    <mergeCell ref="HP3:HS3"/>
    <mergeCell ref="HT3:HW3"/>
    <mergeCell ref="HX3:IA3"/>
    <mergeCell ref="IB3:IE3"/>
    <mergeCell ref="IF3:II3"/>
    <mergeCell ref="GF2:GM2"/>
    <mergeCell ref="GF3:GI3"/>
    <mergeCell ref="GJ3:GM3"/>
    <mergeCell ref="FP2:FW2"/>
    <mergeCell ref="FP3:FS3"/>
    <mergeCell ref="FT3:FW3"/>
    <mergeCell ref="FX2:GE2"/>
    <mergeCell ref="FX3:GA3"/>
    <mergeCell ref="GB3:GE3"/>
    <mergeCell ref="EF3:EI3"/>
    <mergeCell ref="EJ3:EM3"/>
    <mergeCell ref="EN3:EQ3"/>
    <mergeCell ref="FL3:FO3"/>
    <mergeCell ref="ER3:EU3"/>
    <mergeCell ref="EV3:EY3"/>
    <mergeCell ref="EZ3:FC3"/>
    <mergeCell ref="FD3:FG3"/>
    <mergeCell ref="FH3:FK3"/>
    <mergeCell ref="CV3:CY3"/>
    <mergeCell ref="CZ3:DC3"/>
    <mergeCell ref="DD3:DG3"/>
    <mergeCell ref="DH3:DK3"/>
    <mergeCell ref="DL3:DO3"/>
    <mergeCell ref="DP3:DS3"/>
    <mergeCell ref="DT3:DW3"/>
    <mergeCell ref="DX3:EA3"/>
    <mergeCell ref="EB3:EE3"/>
    <mergeCell ref="CV2:DC2"/>
    <mergeCell ref="DD2:DK2"/>
    <mergeCell ref="DL2:DS2"/>
    <mergeCell ref="DT2:EA2"/>
    <mergeCell ref="EB2:EI2"/>
    <mergeCell ref="EJ2:EQ2"/>
    <mergeCell ref="ER2:EY2"/>
    <mergeCell ref="EZ2:FG2"/>
    <mergeCell ref="FH2:FO2"/>
    <mergeCell ref="AB2:AI2"/>
    <mergeCell ref="AJ2:AQ2"/>
    <mergeCell ref="AB3:AE3"/>
    <mergeCell ref="AF3:AI3"/>
    <mergeCell ref="AJ3:AM3"/>
    <mergeCell ref="AN3:AQ3"/>
    <mergeCell ref="BH2:BO2"/>
    <mergeCell ref="BP2:BW2"/>
    <mergeCell ref="AR3:AU3"/>
    <mergeCell ref="AV3:AY3"/>
    <mergeCell ref="AZ3:BC3"/>
    <mergeCell ref="BD3:BG3"/>
    <mergeCell ref="BH3:BK3"/>
    <mergeCell ref="BL3:BO3"/>
    <mergeCell ref="BP3:BS3"/>
    <mergeCell ref="BT3:BW3"/>
    <mergeCell ref="AR2:AY2"/>
    <mergeCell ref="AZ2:BG2"/>
    <mergeCell ref="D2:K2"/>
    <mergeCell ref="T2:AA2"/>
    <mergeCell ref="L2:S2"/>
    <mergeCell ref="X3:AA3"/>
    <mergeCell ref="L3:O3"/>
    <mergeCell ref="T3:W3"/>
    <mergeCell ref="P3:S3"/>
    <mergeCell ref="D3:G3"/>
    <mergeCell ref="H3:K3"/>
    <mergeCell ref="B17:C17"/>
    <mergeCell ref="B11:C11"/>
    <mergeCell ref="C13:C14"/>
    <mergeCell ref="B16:C16"/>
    <mergeCell ref="B4:C4"/>
    <mergeCell ref="B5:C5"/>
    <mergeCell ref="B6:C6"/>
    <mergeCell ref="B9:C9"/>
    <mergeCell ref="B8:C8"/>
    <mergeCell ref="B7:C7"/>
    <mergeCell ref="BX2:CE2"/>
    <mergeCell ref="CF2:CM2"/>
    <mergeCell ref="CN2:CU2"/>
    <mergeCell ref="BX3:CA3"/>
    <mergeCell ref="CB3:CE3"/>
    <mergeCell ref="CF3:CI3"/>
    <mergeCell ref="CJ3:CM3"/>
    <mergeCell ref="CN3:CQ3"/>
    <mergeCell ref="CR3:CU3"/>
    <mergeCell ref="HD2:HK2"/>
    <mergeCell ref="HD3:HG3"/>
    <mergeCell ref="HH3:HK3"/>
    <mergeCell ref="GN2:GU2"/>
    <mergeCell ref="GV2:HC2"/>
    <mergeCell ref="GN3:GQ3"/>
    <mergeCell ref="GR3:GU3"/>
    <mergeCell ref="GV3:GY3"/>
    <mergeCell ref="GZ3:HC3"/>
    <mergeCell ref="IJ2:IQ2"/>
    <mergeCell ref="IR2:IY2"/>
    <mergeCell ref="IZ2:JG2"/>
    <mergeCell ref="IJ3:IM3"/>
    <mergeCell ref="IN3:IQ3"/>
    <mergeCell ref="IR3:IU3"/>
    <mergeCell ref="IV3:IY3"/>
    <mergeCell ref="IZ3:JC3"/>
    <mergeCell ref="JD3:JG3"/>
    <mergeCell ref="KJ3:KM3"/>
    <mergeCell ref="KN3:KQ3"/>
    <mergeCell ref="KR3:KU3"/>
    <mergeCell ref="KV2:LC2"/>
    <mergeCell ref="KV3:KY3"/>
    <mergeCell ref="KZ3:LC3"/>
    <mergeCell ref="JH2:JO2"/>
    <mergeCell ref="JH3:JK3"/>
    <mergeCell ref="JL3:JO3"/>
    <mergeCell ref="JP2:JW2"/>
    <mergeCell ref="JX2:KE2"/>
    <mergeCell ref="JP3:JS3"/>
    <mergeCell ref="JT3:JW3"/>
    <mergeCell ref="JX3:KA3"/>
    <mergeCell ref="KB3:KE3"/>
    <mergeCell ref="KF2:KM2"/>
    <mergeCell ref="KN2:KU2"/>
    <mergeCell ref="KF3:KI3"/>
    <mergeCell ref="MJ2:MQ2"/>
    <mergeCell ref="MR2:MY2"/>
    <mergeCell ref="MJ3:MM3"/>
    <mergeCell ref="MN3:MQ3"/>
    <mergeCell ref="MR3:MU3"/>
    <mergeCell ref="MV3:MY3"/>
    <mergeCell ref="LD2:LK2"/>
    <mergeCell ref="LL2:LS2"/>
    <mergeCell ref="LD3:LG3"/>
    <mergeCell ref="LH3:LK3"/>
    <mergeCell ref="LL3:LO3"/>
    <mergeCell ref="LP3:LS3"/>
    <mergeCell ref="LT2:MA2"/>
    <mergeCell ref="MB2:MI2"/>
    <mergeCell ref="LT3:LW3"/>
    <mergeCell ref="LX3:MA3"/>
    <mergeCell ref="MB3:ME3"/>
    <mergeCell ref="MF3:MI3"/>
  </mergeCells>
  <conditionalFormatting sqref="D7:CU14">
    <cfRule type="cellIs" dxfId="856" priority="3984" operator="equal">
      <formula>"Pendiente"</formula>
    </cfRule>
  </conditionalFormatting>
  <conditionalFormatting sqref="D17:MY17">
    <cfRule type="cellIs" dxfId="855" priority="777" operator="equal">
      <formula>"Pendiente"</formula>
    </cfRule>
  </conditionalFormatting>
  <conditionalFormatting sqref="G11 K11 O11 S11 W11 AA11">
    <cfRule type="cellIs" dxfId="854" priority="9521" operator="equal">
      <formula>1</formula>
    </cfRule>
    <cfRule type="cellIs" dxfId="853" priority="9520" operator="between">
      <formula>0</formula>
      <formula>0.01</formula>
    </cfRule>
    <cfRule type="cellIs" dxfId="852" priority="9522" operator="between">
      <formula>0.0001</formula>
      <formula>1</formula>
    </cfRule>
  </conditionalFormatting>
  <conditionalFormatting sqref="T7:W9">
    <cfRule type="cellIs" dxfId="851" priority="4096" operator="equal">
      <formula>"Pendiente"</formula>
    </cfRule>
  </conditionalFormatting>
  <conditionalFormatting sqref="X9:AA9">
    <cfRule type="cellIs" dxfId="850" priority="4092" operator="equal">
      <formula>"Pendiente"</formula>
    </cfRule>
  </conditionalFormatting>
  <conditionalFormatting sqref="AB7:AI8">
    <cfRule type="cellIs" dxfId="849" priority="4095" operator="equal">
      <formula>"Pendiente"</formula>
    </cfRule>
  </conditionalFormatting>
  <conditionalFormatting sqref="AE11 AI11 AM11 AQ11">
    <cfRule type="cellIs" dxfId="848" priority="4146" operator="between">
      <formula>0</formula>
      <formula>0.01</formula>
    </cfRule>
    <cfRule type="cellIs" dxfId="847" priority="4148" operator="between">
      <formula>0.0001</formula>
      <formula>1</formula>
    </cfRule>
    <cfRule type="cellIs" dxfId="846" priority="4147" operator="equal">
      <formula>1</formula>
    </cfRule>
  </conditionalFormatting>
  <conditionalFormatting sqref="AE11">
    <cfRule type="cellIs" dxfId="845" priority="3834" operator="between">
      <formula>0</formula>
      <formula>0.01</formula>
    </cfRule>
    <cfRule type="cellIs" dxfId="844" priority="3832" operator="between">
      <formula>0.0001</formula>
      <formula>1</formula>
    </cfRule>
    <cfRule type="cellIs" dxfId="843" priority="3831" operator="equal">
      <formula>1</formula>
    </cfRule>
    <cfRule type="cellIs" dxfId="842" priority="3830" operator="between">
      <formula>0</formula>
      <formula>0.01</formula>
    </cfRule>
    <cfRule type="cellIs" dxfId="841" priority="3828" operator="between">
      <formula>0.0001</formula>
      <formula>1</formula>
    </cfRule>
    <cfRule type="cellIs" dxfId="840" priority="3826" operator="between">
      <formula>0</formula>
      <formula>0.01</formula>
    </cfRule>
    <cfRule type="cellIs" dxfId="839" priority="4048" operator="between">
      <formula>0.0001</formula>
      <formula>1</formula>
    </cfRule>
    <cfRule type="cellIs" dxfId="838" priority="4046" operator="between">
      <formula>0</formula>
      <formula>0.01</formula>
    </cfRule>
    <cfRule type="cellIs" dxfId="837" priority="3836" operator="between">
      <formula>0.0001</formula>
      <formula>1</formula>
    </cfRule>
    <cfRule type="cellIs" dxfId="836" priority="3827" operator="equal">
      <formula>1</formula>
    </cfRule>
    <cfRule type="cellIs" dxfId="835" priority="3835" operator="equal">
      <formula>1</formula>
    </cfRule>
    <cfRule type="cellIs" dxfId="834" priority="3829" operator="equal">
      <formula>"Pendiente"</formula>
    </cfRule>
    <cfRule type="cellIs" dxfId="833" priority="4047" operator="equal">
      <formula>1</formula>
    </cfRule>
    <cfRule type="cellIs" dxfId="832" priority="4052" operator="between">
      <formula>0.0001</formula>
      <formula>1</formula>
    </cfRule>
    <cfRule type="cellIs" dxfId="831" priority="4051" operator="equal">
      <formula>1</formula>
    </cfRule>
    <cfRule type="cellIs" dxfId="830" priority="4050" operator="between">
      <formula>0</formula>
      <formula>0.01</formula>
    </cfRule>
  </conditionalFormatting>
  <conditionalFormatting sqref="AG7:AG9">
    <cfRule type="cellIs" dxfId="829" priority="4117" operator="equal">
      <formula>"Pendiente"</formula>
    </cfRule>
  </conditionalFormatting>
  <conditionalFormatting sqref="AI11">
    <cfRule type="cellIs" dxfId="828" priority="3824" operator="between">
      <formula>0.0001</formula>
      <formula>1</formula>
    </cfRule>
    <cfRule type="cellIs" dxfId="827" priority="3823" operator="equal">
      <formula>1</formula>
    </cfRule>
    <cfRule type="cellIs" dxfId="826" priority="3822" operator="between">
      <formula>0</formula>
      <formula>0.01</formula>
    </cfRule>
    <cfRule type="cellIs" dxfId="825" priority="3820" operator="between">
      <formula>0.0001</formula>
      <formula>1</formula>
    </cfRule>
    <cfRule type="cellIs" dxfId="824" priority="3810" operator="between">
      <formula>0</formula>
      <formula>0.01</formula>
    </cfRule>
    <cfRule type="cellIs" dxfId="823" priority="3814" operator="between">
      <formula>0</formula>
      <formula>0.01</formula>
    </cfRule>
    <cfRule type="cellIs" dxfId="822" priority="3812" operator="between">
      <formula>0.0001</formula>
      <formula>1</formula>
    </cfRule>
    <cfRule type="cellIs" dxfId="821" priority="3815" operator="equal">
      <formula>1</formula>
    </cfRule>
    <cfRule type="cellIs" dxfId="820" priority="3816" operator="between">
      <formula>0.0001</formula>
      <formula>1</formula>
    </cfRule>
    <cfRule type="cellIs" dxfId="819" priority="3809" operator="equal">
      <formula>"Pendiente"</formula>
    </cfRule>
    <cfRule type="cellIs" dxfId="818" priority="3818" operator="between">
      <formula>0</formula>
      <formula>0.01</formula>
    </cfRule>
    <cfRule type="cellIs" dxfId="817" priority="3807" operator="equal">
      <formula>1</formula>
    </cfRule>
    <cfRule type="cellIs" dxfId="816" priority="3806" operator="between">
      <formula>0</formula>
      <formula>0.01</formula>
    </cfRule>
    <cfRule type="cellIs" dxfId="815" priority="3811" operator="equal">
      <formula>1</formula>
    </cfRule>
    <cfRule type="cellIs" dxfId="814" priority="3819" operator="equal">
      <formula>1</formula>
    </cfRule>
    <cfRule type="cellIs" dxfId="813" priority="3808" operator="between">
      <formula>0.0001</formula>
      <formula>1</formula>
    </cfRule>
  </conditionalFormatting>
  <conditionalFormatting sqref="AJ7:AQ9">
    <cfRule type="cellIs" dxfId="812" priority="4062" operator="equal">
      <formula>"Pendiente"</formula>
    </cfRule>
  </conditionalFormatting>
  <conditionalFormatting sqref="AM11">
    <cfRule type="cellIs" dxfId="811" priority="3803" operator="equal">
      <formula>1</formula>
    </cfRule>
    <cfRule type="cellIs" dxfId="810" priority="3802" operator="between">
      <formula>0</formula>
      <formula>0.01</formula>
    </cfRule>
    <cfRule type="cellIs" dxfId="809" priority="3788" operator="between">
      <formula>0.0001</formula>
      <formula>1</formula>
    </cfRule>
    <cfRule type="cellIs" dxfId="808" priority="3799" operator="equal">
      <formula>1</formula>
    </cfRule>
    <cfRule type="cellIs" dxfId="807" priority="3798" operator="between">
      <formula>0</formula>
      <formula>0.01</formula>
    </cfRule>
    <cfRule type="cellIs" dxfId="806" priority="3796" operator="between">
      <formula>0.0001</formula>
      <formula>1</formula>
    </cfRule>
    <cfRule type="cellIs" dxfId="805" priority="3795" operator="equal">
      <formula>1</formula>
    </cfRule>
    <cfRule type="cellIs" dxfId="804" priority="3794" operator="between">
      <formula>0</formula>
      <formula>0.01</formula>
    </cfRule>
    <cfRule type="cellIs" dxfId="803" priority="3792" operator="between">
      <formula>0.0001</formula>
      <formula>1</formula>
    </cfRule>
    <cfRule type="cellIs" dxfId="802" priority="3800" operator="between">
      <formula>0.0001</formula>
      <formula>1</formula>
    </cfRule>
    <cfRule type="cellIs" dxfId="801" priority="3790" operator="between">
      <formula>0</formula>
      <formula>0.01</formula>
    </cfRule>
    <cfRule type="cellIs" dxfId="800" priority="3789" operator="equal">
      <formula>"Pendiente"</formula>
    </cfRule>
    <cfRule type="cellIs" dxfId="799" priority="3786" operator="between">
      <formula>0</formula>
      <formula>0.01</formula>
    </cfRule>
    <cfRule type="cellIs" dxfId="798" priority="3787" operator="equal">
      <formula>1</formula>
    </cfRule>
    <cfRule type="cellIs" dxfId="797" priority="3804" operator="between">
      <formula>0.0001</formula>
      <formula>1</formula>
    </cfRule>
    <cfRule type="cellIs" dxfId="796" priority="3791" operator="equal">
      <formula>1</formula>
    </cfRule>
  </conditionalFormatting>
  <conditionalFormatting sqref="AQ9">
    <cfRule type="cellIs" dxfId="795" priority="4061" operator="equal">
      <formula>"Pendiente"</formula>
    </cfRule>
  </conditionalFormatting>
  <conditionalFormatting sqref="AQ11">
    <cfRule type="cellIs" dxfId="794" priority="3770" operator="between">
      <formula>0</formula>
      <formula>0.01</formula>
    </cfRule>
    <cfRule type="cellIs" dxfId="793" priority="3769" operator="equal">
      <formula>"Pendiente"</formula>
    </cfRule>
    <cfRule type="cellIs" dxfId="792" priority="3768" operator="between">
      <formula>0.0001</formula>
      <formula>1</formula>
    </cfRule>
    <cfRule type="cellIs" dxfId="791" priority="3767" operator="equal">
      <formula>1</formula>
    </cfRule>
    <cfRule type="cellIs" dxfId="790" priority="3766" operator="between">
      <formula>0</formula>
      <formula>0.01</formula>
    </cfRule>
    <cfRule type="cellIs" dxfId="789" priority="3784" operator="between">
      <formula>0.0001</formula>
      <formula>1</formula>
    </cfRule>
    <cfRule type="cellIs" dxfId="788" priority="3783" operator="equal">
      <formula>1</formula>
    </cfRule>
    <cfRule type="cellIs" dxfId="787" priority="3782" operator="between">
      <formula>0</formula>
      <formula>0.01</formula>
    </cfRule>
    <cfRule type="cellIs" dxfId="786" priority="3780" operator="between">
      <formula>0.0001</formula>
      <formula>1</formula>
    </cfRule>
    <cfRule type="cellIs" dxfId="785" priority="3779" operator="equal">
      <formula>1</formula>
    </cfRule>
    <cfRule type="cellIs" dxfId="784" priority="3778" operator="between">
      <formula>0</formula>
      <formula>0.01</formula>
    </cfRule>
    <cfRule type="cellIs" dxfId="783" priority="3776" operator="between">
      <formula>0.0001</formula>
      <formula>1</formula>
    </cfRule>
    <cfRule type="cellIs" dxfId="782" priority="3775" operator="equal">
      <formula>1</formula>
    </cfRule>
    <cfRule type="cellIs" dxfId="781" priority="3774" operator="between">
      <formula>0</formula>
      <formula>0.01</formula>
    </cfRule>
    <cfRule type="cellIs" dxfId="780" priority="3772" operator="between">
      <formula>0.0001</formula>
      <formula>1</formula>
    </cfRule>
    <cfRule type="cellIs" dxfId="779" priority="3771" operator="equal">
      <formula>1</formula>
    </cfRule>
  </conditionalFormatting>
  <conditionalFormatting sqref="AR7:BC8">
    <cfRule type="cellIs" dxfId="778" priority="4042" operator="equal">
      <formula>"Pendiente"</formula>
    </cfRule>
  </conditionalFormatting>
  <conditionalFormatting sqref="AS7:AS9">
    <cfRule type="cellIs" dxfId="777" priority="4038" operator="equal">
      <formula>"Pendiente"</formula>
    </cfRule>
  </conditionalFormatting>
  <conditionalFormatting sqref="AU7:AU9">
    <cfRule type="cellIs" dxfId="776" priority="4072" operator="equal">
      <formula>"Pendiente"</formula>
    </cfRule>
  </conditionalFormatting>
  <conditionalFormatting sqref="AU11 AY11 BC11 BG11">
    <cfRule type="cellIs" dxfId="775" priority="4144" operator="between">
      <formula>0.0001</formula>
      <formula>1</formula>
    </cfRule>
    <cfRule type="cellIs" dxfId="774" priority="4143" operator="equal">
      <formula>1</formula>
    </cfRule>
    <cfRule type="cellIs" dxfId="773" priority="4142" operator="between">
      <formula>0</formula>
      <formula>0.01</formula>
    </cfRule>
  </conditionalFormatting>
  <conditionalFormatting sqref="AU11">
    <cfRule type="cellIs" dxfId="772" priority="3750" operator="between">
      <formula>0</formula>
      <formula>0.01</formula>
    </cfRule>
    <cfRule type="cellIs" dxfId="771" priority="3751" operator="equal">
      <formula>1</formula>
    </cfRule>
    <cfRule type="cellIs" dxfId="770" priority="3752" operator="between">
      <formula>0.0001</formula>
      <formula>1</formula>
    </cfRule>
    <cfRule type="cellIs" dxfId="769" priority="3758" operator="between">
      <formula>0</formula>
      <formula>0.01</formula>
    </cfRule>
    <cfRule type="cellIs" dxfId="768" priority="3759" operator="equal">
      <formula>1</formula>
    </cfRule>
    <cfRule type="cellIs" dxfId="767" priority="3760" operator="between">
      <formula>0.0001</formula>
      <formula>1</formula>
    </cfRule>
    <cfRule type="cellIs" dxfId="766" priority="3762" operator="between">
      <formula>0</formula>
      <formula>0.01</formula>
    </cfRule>
    <cfRule type="cellIs" dxfId="765" priority="3764" operator="between">
      <formula>0.0001</formula>
      <formula>1</formula>
    </cfRule>
    <cfRule type="cellIs" dxfId="764" priority="3763" operator="equal">
      <formula>1</formula>
    </cfRule>
    <cfRule type="cellIs" dxfId="763" priority="3754" operator="between">
      <formula>0</formula>
      <formula>0.01</formula>
    </cfRule>
    <cfRule type="cellIs" dxfId="762" priority="3742" operator="between">
      <formula>0</formula>
      <formula>0.01</formula>
    </cfRule>
    <cfRule type="cellIs" dxfId="761" priority="3755" operator="equal">
      <formula>1</formula>
    </cfRule>
    <cfRule type="cellIs" dxfId="760" priority="3756" operator="between">
      <formula>0.0001</formula>
      <formula>1</formula>
    </cfRule>
    <cfRule type="cellIs" dxfId="759" priority="3748" operator="between">
      <formula>0.0001</formula>
      <formula>1</formula>
    </cfRule>
    <cfRule type="cellIs" dxfId="758" priority="3747" operator="equal">
      <formula>1</formula>
    </cfRule>
    <cfRule type="cellIs" dxfId="757" priority="3746" operator="between">
      <formula>0</formula>
      <formula>0.01</formula>
    </cfRule>
    <cfRule type="cellIs" dxfId="756" priority="3745" operator="equal">
      <formula>"Pendiente"</formula>
    </cfRule>
    <cfRule type="cellIs" dxfId="755" priority="3744" operator="between">
      <formula>0.0001</formula>
      <formula>1</formula>
    </cfRule>
    <cfRule type="cellIs" dxfId="754" priority="3743" operator="equal">
      <formula>1</formula>
    </cfRule>
  </conditionalFormatting>
  <conditionalFormatting sqref="AW7:AW9">
    <cfRule type="cellIs" dxfId="753" priority="4059" operator="equal">
      <formula>"Pendiente"</formula>
    </cfRule>
  </conditionalFormatting>
  <conditionalFormatting sqref="AY7:AY9">
    <cfRule type="cellIs" dxfId="752" priority="4113" operator="equal">
      <formula>"Pendiente"</formula>
    </cfRule>
  </conditionalFormatting>
  <conditionalFormatting sqref="AY11">
    <cfRule type="cellIs" dxfId="751" priority="3723" operator="equal">
      <formula>1</formula>
    </cfRule>
    <cfRule type="cellIs" dxfId="750" priority="3726" operator="between">
      <formula>0</formula>
      <formula>0.01</formula>
    </cfRule>
    <cfRule type="cellIs" dxfId="749" priority="3739" operator="equal">
      <formula>1</formula>
    </cfRule>
    <cfRule type="cellIs" dxfId="748" priority="3727" operator="equal">
      <formula>1</formula>
    </cfRule>
    <cfRule type="cellIs" dxfId="747" priority="3740" operator="between">
      <formula>0.0001</formula>
      <formula>1</formula>
    </cfRule>
    <cfRule type="cellIs" dxfId="746" priority="3728" operator="between">
      <formula>0.0001</formula>
      <formula>1</formula>
    </cfRule>
    <cfRule type="cellIs" dxfId="745" priority="3730" operator="between">
      <formula>0</formula>
      <formula>0.01</formula>
    </cfRule>
    <cfRule type="cellIs" dxfId="744" priority="3724" operator="between">
      <formula>0.0001</formula>
      <formula>1</formula>
    </cfRule>
    <cfRule type="cellIs" dxfId="743" priority="3732" operator="between">
      <formula>0.0001</formula>
      <formula>1</formula>
    </cfRule>
    <cfRule type="cellIs" dxfId="742" priority="3734" operator="between">
      <formula>0</formula>
      <formula>0.01</formula>
    </cfRule>
    <cfRule type="cellIs" dxfId="741" priority="3735" operator="equal">
      <formula>1</formula>
    </cfRule>
    <cfRule type="cellIs" dxfId="740" priority="3736" operator="between">
      <formula>0.0001</formula>
      <formula>1</formula>
    </cfRule>
    <cfRule type="cellIs" dxfId="739" priority="3738" operator="between">
      <formula>0</formula>
      <formula>0.01</formula>
    </cfRule>
    <cfRule type="cellIs" dxfId="738" priority="3722" operator="between">
      <formula>0</formula>
      <formula>0.01</formula>
    </cfRule>
    <cfRule type="cellIs" dxfId="737" priority="3718" operator="between">
      <formula>0</formula>
      <formula>0.01</formula>
    </cfRule>
    <cfRule type="cellIs" dxfId="736" priority="3719" operator="equal">
      <formula>1</formula>
    </cfRule>
    <cfRule type="cellIs" dxfId="735" priority="3720" operator="between">
      <formula>0.0001</formula>
      <formula>1</formula>
    </cfRule>
    <cfRule type="cellIs" dxfId="734" priority="3721" operator="equal">
      <formula>"Pendiente"</formula>
    </cfRule>
    <cfRule type="cellIs" dxfId="733" priority="3731" operator="equal">
      <formula>1</formula>
    </cfRule>
  </conditionalFormatting>
  <conditionalFormatting sqref="BA7:BA9">
    <cfRule type="cellIs" dxfId="732" priority="4044" operator="equal">
      <formula>"Pendiente"</formula>
    </cfRule>
  </conditionalFormatting>
  <conditionalFormatting sqref="BD7:BG9">
    <cfRule type="cellIs" dxfId="731" priority="4008" operator="equal">
      <formula>"Pendiente"</formula>
    </cfRule>
  </conditionalFormatting>
  <conditionalFormatting sqref="BH7:BK8">
    <cfRule type="cellIs" dxfId="730" priority="4022" operator="equal">
      <formula>"Pendiente"</formula>
    </cfRule>
  </conditionalFormatting>
  <conditionalFormatting sqref="BI7:BI9">
    <cfRule type="cellIs" dxfId="729" priority="3717" operator="equal">
      <formula>"Pendiente"</formula>
    </cfRule>
  </conditionalFormatting>
  <conditionalFormatting sqref="BK7:BK9">
    <cfRule type="cellIs" dxfId="728" priority="3716" operator="equal">
      <formula>"Pendiente"</formula>
    </cfRule>
  </conditionalFormatting>
  <conditionalFormatting sqref="BK11 BO11 BS11 BW11">
    <cfRule type="cellIs" dxfId="727" priority="4138" operator="between">
      <formula>0</formula>
      <formula>0.01</formula>
    </cfRule>
    <cfRule type="cellIs" dxfId="726" priority="4140" operator="between">
      <formula>0.0001</formula>
      <formula>1</formula>
    </cfRule>
    <cfRule type="cellIs" dxfId="725" priority="4139" operator="equal">
      <formula>1</formula>
    </cfRule>
  </conditionalFormatting>
  <conditionalFormatting sqref="BM7:BM9">
    <cfRule type="cellIs" dxfId="724" priority="4120" operator="equal">
      <formula>"Pendiente"</formula>
    </cfRule>
  </conditionalFormatting>
  <conditionalFormatting sqref="BO7:BO9">
    <cfRule type="cellIs" dxfId="723" priority="3694" operator="equal">
      <formula>"Pendiente"</formula>
    </cfRule>
  </conditionalFormatting>
  <conditionalFormatting sqref="BP7:CA8">
    <cfRule type="cellIs" dxfId="722" priority="3708" operator="equal">
      <formula>"Pendiente"</formula>
    </cfRule>
  </conditionalFormatting>
  <conditionalFormatting sqref="BQ7:BQ9">
    <cfRule type="cellIs" dxfId="721" priority="3680" operator="equal">
      <formula>"Pendiente"</formula>
    </cfRule>
  </conditionalFormatting>
  <conditionalFormatting sqref="BS7:BS9">
    <cfRule type="cellIs" dxfId="720" priority="3679" operator="equal">
      <formula>"Pendiente"</formula>
    </cfRule>
  </conditionalFormatting>
  <conditionalFormatting sqref="BW7:BW9">
    <cfRule type="cellIs" dxfId="719" priority="3705" operator="equal">
      <formula>"Pendiente"</formula>
    </cfRule>
  </conditionalFormatting>
  <conditionalFormatting sqref="BY7:CM9">
    <cfRule type="cellIs" dxfId="718" priority="3586" operator="equal">
      <formula>"Pendiente"</formula>
    </cfRule>
  </conditionalFormatting>
  <conditionalFormatting sqref="CA11 CE11 CI11 CM11">
    <cfRule type="cellIs" dxfId="717" priority="3985" operator="between">
      <formula>0</formula>
      <formula>0.01</formula>
    </cfRule>
    <cfRule type="cellIs" dxfId="716" priority="3986" operator="equal">
      <formula>1</formula>
    </cfRule>
    <cfRule type="cellIs" dxfId="715" priority="3987" operator="between">
      <formula>0.0001</formula>
      <formula>1</formula>
    </cfRule>
  </conditionalFormatting>
  <conditionalFormatting sqref="CH8">
    <cfRule type="cellIs" dxfId="714" priority="3662" operator="equal">
      <formula>"Pendiente"</formula>
    </cfRule>
  </conditionalFormatting>
  <conditionalFormatting sqref="CN7:CQ8">
    <cfRule type="cellIs" dxfId="713" priority="3604" operator="equal">
      <formula>"Pendiente"</formula>
    </cfRule>
  </conditionalFormatting>
  <conditionalFormatting sqref="CO7:CO9">
    <cfRule type="cellIs" dxfId="712" priority="3603" operator="equal">
      <formula>"Pendiente"</formula>
    </cfRule>
  </conditionalFormatting>
  <conditionalFormatting sqref="CP8">
    <cfRule type="cellIs" dxfId="711" priority="3591" operator="equal">
      <formula>"Pendiente"</formula>
    </cfRule>
  </conditionalFormatting>
  <conditionalFormatting sqref="CQ11 CU11">
    <cfRule type="cellIs" dxfId="710" priority="3981" operator="between">
      <formula>0</formula>
      <formula>0.01</formula>
    </cfRule>
    <cfRule type="cellIs" dxfId="709" priority="3982" operator="equal">
      <formula>1</formula>
    </cfRule>
    <cfRule type="cellIs" dxfId="708" priority="3983" operator="between">
      <formula>0.0001</formula>
      <formula>1</formula>
    </cfRule>
  </conditionalFormatting>
  <conditionalFormatting sqref="CQ11">
    <cfRule type="cellIs" dxfId="707" priority="3842" operator="between">
      <formula>0</formula>
      <formula>0.01</formula>
    </cfRule>
    <cfRule type="cellIs" dxfId="706" priority="3843" operator="equal">
      <formula>1</formula>
    </cfRule>
    <cfRule type="cellIs" dxfId="705" priority="3844" operator="between">
      <formula>0.0001</formula>
      <formula>1</formula>
    </cfRule>
    <cfRule type="cellIs" dxfId="704" priority="3845" operator="equal">
      <formula>"Pendiente"</formula>
    </cfRule>
  </conditionalFormatting>
  <conditionalFormatting sqref="CQ7:CU9">
    <cfRule type="cellIs" dxfId="703" priority="2668" operator="equal">
      <formula>"Pendiente"</formula>
    </cfRule>
  </conditionalFormatting>
  <conditionalFormatting sqref="CU11">
    <cfRule type="cellIs" dxfId="702" priority="3840" operator="between">
      <formula>0.0001</formula>
      <formula>1</formula>
    </cfRule>
    <cfRule type="cellIs" dxfId="701" priority="3839" operator="equal">
      <formula>1</formula>
    </cfRule>
    <cfRule type="cellIs" dxfId="700" priority="3838" operator="between">
      <formula>0</formula>
      <formula>0.01</formula>
    </cfRule>
    <cfRule type="cellIs" dxfId="699" priority="3841" operator="equal">
      <formula>"Pendiente"</formula>
    </cfRule>
  </conditionalFormatting>
  <conditionalFormatting sqref="CV9:DS9">
    <cfRule type="cellIs" dxfId="698" priority="2369" operator="equal">
      <formula>"Pendiente"</formula>
    </cfRule>
  </conditionalFormatting>
  <conditionalFormatting sqref="CV7:EI8">
    <cfRule type="cellIs" dxfId="697" priority="3581" operator="equal">
      <formula>"Pendiente"</formula>
    </cfRule>
  </conditionalFormatting>
  <conditionalFormatting sqref="CV10:JG14">
    <cfRule type="cellIs" dxfId="696" priority="277" operator="equal">
      <formula>"Pendiente"</formula>
    </cfRule>
  </conditionalFormatting>
  <conditionalFormatting sqref="CY7:CY9">
    <cfRule type="cellIs" dxfId="695" priority="2663" operator="equal">
      <formula>"Pendiente"</formula>
    </cfRule>
  </conditionalFormatting>
  <conditionalFormatting sqref="CY11 DC11 DG11 DK11 DO11 DS11">
    <cfRule type="cellIs" dxfId="694" priority="3584" operator="between">
      <formula>0.0001</formula>
      <formula>1</formula>
    </cfRule>
    <cfRule type="cellIs" dxfId="693" priority="3583" operator="equal">
      <formula>1</formula>
    </cfRule>
    <cfRule type="cellIs" dxfId="692" priority="3582" operator="between">
      <formula>0</formula>
      <formula>0.01</formula>
    </cfRule>
  </conditionalFormatting>
  <conditionalFormatting sqref="CY11">
    <cfRule type="cellIs" dxfId="691" priority="3139" operator="between">
      <formula>0.0001</formula>
      <formula>1</formula>
    </cfRule>
    <cfRule type="cellIs" dxfId="690" priority="3138" operator="equal">
      <formula>1</formula>
    </cfRule>
    <cfRule type="cellIs" dxfId="689" priority="3137" operator="between">
      <formula>0</formula>
      <formula>0.01</formula>
    </cfRule>
    <cfRule type="cellIs" dxfId="688" priority="3135" operator="between">
      <formula>0.0001</formula>
      <formula>1</formula>
    </cfRule>
    <cfRule type="cellIs" dxfId="687" priority="3134" operator="equal">
      <formula>1</formula>
    </cfRule>
    <cfRule type="cellIs" dxfId="686" priority="3133" operator="between">
      <formula>0</formula>
      <formula>0.01</formula>
    </cfRule>
    <cfRule type="cellIs" dxfId="685" priority="3136" operator="equal">
      <formula>"Pendiente"</formula>
    </cfRule>
  </conditionalFormatting>
  <conditionalFormatting sqref="DA7:DA9">
    <cfRule type="cellIs" dxfId="684" priority="2581" operator="equal">
      <formula>"Pendiente"</formula>
    </cfRule>
  </conditionalFormatting>
  <conditionalFormatting sqref="DC7:DC9">
    <cfRule type="cellIs" dxfId="683" priority="2579" operator="equal">
      <formula>"Pendiente"</formula>
    </cfRule>
  </conditionalFormatting>
  <conditionalFormatting sqref="DC11">
    <cfRule type="cellIs" dxfId="682" priority="3130" operator="equal">
      <formula>1</formula>
    </cfRule>
    <cfRule type="cellIs" dxfId="681" priority="3125" operator="between">
      <formula>0</formula>
      <formula>0.01</formula>
    </cfRule>
    <cfRule type="cellIs" dxfId="680" priority="3126" operator="equal">
      <formula>1</formula>
    </cfRule>
    <cfRule type="cellIs" dxfId="679" priority="3127" operator="between">
      <formula>0.0001</formula>
      <formula>1</formula>
    </cfRule>
    <cfRule type="cellIs" dxfId="678" priority="3131" operator="between">
      <formula>0.0001</formula>
      <formula>1</formula>
    </cfRule>
    <cfRule type="cellIs" dxfId="677" priority="3128" operator="equal">
      <formula>"Pendiente"</formula>
    </cfRule>
    <cfRule type="cellIs" dxfId="676" priority="3129" operator="between">
      <formula>0</formula>
      <formula>0.01</formula>
    </cfRule>
  </conditionalFormatting>
  <conditionalFormatting sqref="DG7:DG9">
    <cfRule type="cellIs" dxfId="675" priority="2583" operator="equal">
      <formula>"Pendiente"</formula>
    </cfRule>
  </conditionalFormatting>
  <conditionalFormatting sqref="DG11">
    <cfRule type="cellIs" dxfId="674" priority="3117" operator="between">
      <formula>0</formula>
      <formula>0.01</formula>
    </cfRule>
    <cfRule type="cellIs" dxfId="673" priority="3119" operator="between">
      <formula>0.0001</formula>
      <formula>1</formula>
    </cfRule>
    <cfRule type="cellIs" dxfId="672" priority="3120" operator="equal">
      <formula>"Pendiente"</formula>
    </cfRule>
    <cfRule type="cellIs" dxfId="671" priority="3121" operator="between">
      <formula>0</formula>
      <formula>0.01</formula>
    </cfRule>
    <cfRule type="cellIs" dxfId="670" priority="3122" operator="equal">
      <formula>1</formula>
    </cfRule>
    <cfRule type="cellIs" dxfId="669" priority="3123" operator="between">
      <formula>0.0001</formula>
      <formula>1</formula>
    </cfRule>
    <cfRule type="cellIs" dxfId="668" priority="3118" operator="equal">
      <formula>1</formula>
    </cfRule>
  </conditionalFormatting>
  <conditionalFormatting sqref="DI7:DI9">
    <cfRule type="cellIs" dxfId="667" priority="2449" operator="equal">
      <formula>"Pendiente"</formula>
    </cfRule>
  </conditionalFormatting>
  <conditionalFormatting sqref="DK11">
    <cfRule type="cellIs" dxfId="666" priority="3113" operator="between">
      <formula>0</formula>
      <formula>0.01</formula>
    </cfRule>
    <cfRule type="cellIs" dxfId="665" priority="3115" operator="between">
      <formula>0.0001</formula>
      <formula>1</formula>
    </cfRule>
    <cfRule type="cellIs" dxfId="664" priority="3109" operator="between">
      <formula>0</formula>
      <formula>0.01</formula>
    </cfRule>
    <cfRule type="cellIs" dxfId="663" priority="3110" operator="equal">
      <formula>1</formula>
    </cfRule>
    <cfRule type="cellIs" dxfId="662" priority="3111" operator="between">
      <formula>0.0001</formula>
      <formula>1</formula>
    </cfRule>
    <cfRule type="cellIs" dxfId="661" priority="3112" operator="equal">
      <formula>"Pendiente"</formula>
    </cfRule>
    <cfRule type="cellIs" dxfId="660" priority="3114" operator="equal">
      <formula>1</formula>
    </cfRule>
  </conditionalFormatting>
  <conditionalFormatting sqref="DK7:DO9">
    <cfRule type="cellIs" dxfId="659" priority="2400" operator="equal">
      <formula>"Pendiente"</formula>
    </cfRule>
  </conditionalFormatting>
  <conditionalFormatting sqref="DO11">
    <cfRule type="cellIs" dxfId="658" priority="3102" operator="equal">
      <formula>1</formula>
    </cfRule>
    <cfRule type="cellIs" dxfId="657" priority="3101" operator="between">
      <formula>0</formula>
      <formula>0.01</formula>
    </cfRule>
    <cfRule type="cellIs" dxfId="656" priority="3104" operator="equal">
      <formula>"Pendiente"</formula>
    </cfRule>
    <cfRule type="cellIs" dxfId="655" priority="3107" operator="between">
      <formula>0.0001</formula>
      <formula>1</formula>
    </cfRule>
    <cfRule type="cellIs" dxfId="654" priority="3106" operator="equal">
      <formula>1</formula>
    </cfRule>
    <cfRule type="cellIs" dxfId="653" priority="3105" operator="between">
      <formula>0</formula>
      <formula>0.01</formula>
    </cfRule>
    <cfRule type="cellIs" dxfId="652" priority="3103" operator="between">
      <formula>0.0001</formula>
      <formula>1</formula>
    </cfRule>
  </conditionalFormatting>
  <conditionalFormatting sqref="DQ7:DQ9">
    <cfRule type="cellIs" dxfId="651" priority="2365" operator="equal">
      <formula>"Pendiente"</formula>
    </cfRule>
  </conditionalFormatting>
  <conditionalFormatting sqref="DS11">
    <cfRule type="cellIs" dxfId="650" priority="3096" operator="equal">
      <formula>"Pendiente"</formula>
    </cfRule>
    <cfRule type="cellIs" dxfId="649" priority="3097" operator="between">
      <formula>0</formula>
      <formula>0.01</formula>
    </cfRule>
    <cfRule type="cellIs" dxfId="648" priority="3095" operator="between">
      <formula>0.0001</formula>
      <formula>1</formula>
    </cfRule>
    <cfRule type="cellIs" dxfId="647" priority="3094" operator="equal">
      <formula>1</formula>
    </cfRule>
    <cfRule type="cellIs" dxfId="646" priority="3093" operator="between">
      <formula>0</formula>
      <formula>0.01</formula>
    </cfRule>
    <cfRule type="cellIs" dxfId="645" priority="3098" operator="equal">
      <formula>1</formula>
    </cfRule>
    <cfRule type="cellIs" dxfId="644" priority="3099" operator="between">
      <formula>0.0001</formula>
      <formula>1</formula>
    </cfRule>
  </conditionalFormatting>
  <conditionalFormatting sqref="DS7:JG9">
    <cfRule type="cellIs" dxfId="643" priority="274" operator="equal">
      <formula>"Pendiente"</formula>
    </cfRule>
  </conditionalFormatting>
  <conditionalFormatting sqref="DW11 EA11 EE11 EI11">
    <cfRule type="cellIs" dxfId="642" priority="3579" operator="equal">
      <formula>1</formula>
    </cfRule>
    <cfRule type="cellIs" dxfId="641" priority="3580" operator="between">
      <formula>0.0001</formula>
      <formula>1</formula>
    </cfRule>
    <cfRule type="cellIs" dxfId="640" priority="3578" operator="between">
      <formula>0</formula>
      <formula>0.01</formula>
    </cfRule>
  </conditionalFormatting>
  <conditionalFormatting sqref="DW11">
    <cfRule type="cellIs" dxfId="639" priority="3478" operator="between">
      <formula>0</formula>
      <formula>0.01</formula>
    </cfRule>
    <cfRule type="cellIs" dxfId="638" priority="3479" operator="equal">
      <formula>1</formula>
    </cfRule>
    <cfRule type="cellIs" dxfId="637" priority="3480" operator="between">
      <formula>0.0001</formula>
      <formula>1</formula>
    </cfRule>
    <cfRule type="cellIs" dxfId="636" priority="3482" operator="between">
      <formula>0</formula>
      <formula>0.01</formula>
    </cfRule>
    <cfRule type="cellIs" dxfId="635" priority="3409" operator="between">
      <formula>0</formula>
      <formula>0.01</formula>
    </cfRule>
    <cfRule type="cellIs" dxfId="634" priority="3410" operator="equal">
      <formula>1</formula>
    </cfRule>
    <cfRule type="cellIs" dxfId="633" priority="3411" operator="between">
      <formula>0.0001</formula>
      <formula>1</formula>
    </cfRule>
    <cfRule type="cellIs" dxfId="632" priority="3413" operator="between">
      <formula>0</formula>
      <formula>0.01</formula>
    </cfRule>
    <cfRule type="cellIs" dxfId="631" priority="3483" operator="equal">
      <formula>1</formula>
    </cfRule>
    <cfRule type="cellIs" dxfId="630" priority="3090" operator="equal">
      <formula>1</formula>
    </cfRule>
    <cfRule type="cellIs" dxfId="629" priority="3089" operator="between">
      <formula>0</formula>
      <formula>0.01</formula>
    </cfRule>
    <cfRule type="cellIs" dxfId="628" priority="3088" operator="equal">
      <formula>"Pendiente"</formula>
    </cfRule>
    <cfRule type="cellIs" dxfId="627" priority="3087" operator="between">
      <formula>0.0001</formula>
      <formula>1</formula>
    </cfRule>
    <cfRule type="cellIs" dxfId="626" priority="3484" operator="between">
      <formula>0.0001</formula>
      <formula>1</formula>
    </cfRule>
    <cfRule type="cellIs" dxfId="625" priority="3414" operator="equal">
      <formula>1</formula>
    </cfRule>
    <cfRule type="cellIs" dxfId="624" priority="3085" operator="between">
      <formula>0</formula>
      <formula>0.01</formula>
    </cfRule>
    <cfRule type="cellIs" dxfId="623" priority="3415" operator="between">
      <formula>0.0001</formula>
      <formula>1</formula>
    </cfRule>
    <cfRule type="cellIs" dxfId="622" priority="3417" operator="between">
      <formula>0</formula>
      <formula>0.01</formula>
    </cfRule>
    <cfRule type="cellIs" dxfId="621" priority="3418" operator="equal">
      <formula>1</formula>
    </cfRule>
    <cfRule type="cellIs" dxfId="620" priority="3419" operator="between">
      <formula>0.0001</formula>
      <formula>1</formula>
    </cfRule>
    <cfRule type="cellIs" dxfId="619" priority="3091" operator="between">
      <formula>0.0001</formula>
      <formula>1</formula>
    </cfRule>
    <cfRule type="cellIs" dxfId="618" priority="3086" operator="equal">
      <formula>1</formula>
    </cfRule>
  </conditionalFormatting>
  <conditionalFormatting sqref="EA11">
    <cfRule type="cellIs" dxfId="617" priority="3407" operator="between">
      <formula>0.0001</formula>
      <formula>1</formula>
    </cfRule>
    <cfRule type="cellIs" dxfId="616" priority="3390" operator="equal">
      <formula>1</formula>
    </cfRule>
    <cfRule type="cellIs" dxfId="615" priority="3398" operator="equal">
      <formula>1</formula>
    </cfRule>
    <cfRule type="cellIs" dxfId="614" priority="3394" operator="equal">
      <formula>1</formula>
    </cfRule>
    <cfRule type="cellIs" dxfId="613" priority="3389" operator="between">
      <formula>0</formula>
      <formula>0.01</formula>
    </cfRule>
    <cfRule type="cellIs" dxfId="612" priority="3082" operator="equal">
      <formula>1</formula>
    </cfRule>
    <cfRule type="cellIs" dxfId="611" priority="3391" operator="between">
      <formula>0.0001</formula>
      <formula>1</formula>
    </cfRule>
    <cfRule type="cellIs" dxfId="610" priority="3393" operator="between">
      <formula>0</formula>
      <formula>0.01</formula>
    </cfRule>
    <cfRule type="cellIs" dxfId="609" priority="3395" operator="between">
      <formula>0.0001</formula>
      <formula>1</formula>
    </cfRule>
    <cfRule type="cellIs" dxfId="608" priority="3397" operator="between">
      <formula>0</formula>
      <formula>0.01</formula>
    </cfRule>
    <cfRule type="cellIs" dxfId="607" priority="3077" operator="between">
      <formula>0</formula>
      <formula>0.01</formula>
    </cfRule>
    <cfRule type="cellIs" dxfId="606" priority="3078" operator="equal">
      <formula>1</formula>
    </cfRule>
    <cfRule type="cellIs" dxfId="605" priority="3079" operator="between">
      <formula>0.0001</formula>
      <formula>1</formula>
    </cfRule>
    <cfRule type="cellIs" dxfId="604" priority="3080" operator="equal">
      <formula>"Pendiente"</formula>
    </cfRule>
    <cfRule type="cellIs" dxfId="603" priority="3081" operator="between">
      <formula>0</formula>
      <formula>0.01</formula>
    </cfRule>
    <cfRule type="cellIs" dxfId="602" priority="3083" operator="between">
      <formula>0.0001</formula>
      <formula>1</formula>
    </cfRule>
    <cfRule type="cellIs" dxfId="601" priority="3403" operator="between">
      <formula>0.0001</formula>
      <formula>1</formula>
    </cfRule>
    <cfRule type="cellIs" dxfId="600" priority="3405" operator="between">
      <formula>0</formula>
      <formula>0.01</formula>
    </cfRule>
    <cfRule type="cellIs" dxfId="599" priority="3406" operator="equal">
      <formula>1</formula>
    </cfRule>
    <cfRule type="cellIs" dxfId="598" priority="3399" operator="between">
      <formula>0.0001</formula>
      <formula>1</formula>
    </cfRule>
    <cfRule type="cellIs" dxfId="597" priority="3401" operator="between">
      <formula>0</formula>
      <formula>0.01</formula>
    </cfRule>
    <cfRule type="cellIs" dxfId="596" priority="3402" operator="equal">
      <formula>1</formula>
    </cfRule>
  </conditionalFormatting>
  <conditionalFormatting sqref="EE11">
    <cfRule type="cellIs" dxfId="595" priority="3373" operator="between">
      <formula>0</formula>
      <formula>0.01</formula>
    </cfRule>
    <cfRule type="cellIs" dxfId="594" priority="3369" operator="between">
      <formula>0</formula>
      <formula>0.01</formula>
    </cfRule>
    <cfRule type="cellIs" dxfId="593" priority="3069" operator="between">
      <formula>0</formula>
      <formula>0.01</formula>
    </cfRule>
    <cfRule type="cellIs" dxfId="592" priority="3374" operator="equal">
      <formula>1</formula>
    </cfRule>
    <cfRule type="cellIs" dxfId="591" priority="3070" operator="equal">
      <formula>1</formula>
    </cfRule>
    <cfRule type="cellIs" dxfId="590" priority="3375" operator="between">
      <formula>0.0001</formula>
      <formula>1</formula>
    </cfRule>
    <cfRule type="cellIs" dxfId="589" priority="3377" operator="between">
      <formula>0</formula>
      <formula>0.01</formula>
    </cfRule>
    <cfRule type="cellIs" dxfId="588" priority="3378" operator="equal">
      <formula>1</formula>
    </cfRule>
    <cfRule type="cellIs" dxfId="587" priority="3379" operator="between">
      <formula>0.0001</formula>
      <formula>1</formula>
    </cfRule>
    <cfRule type="cellIs" dxfId="586" priority="3381" operator="between">
      <formula>0</formula>
      <formula>0.01</formula>
    </cfRule>
    <cfRule type="cellIs" dxfId="585" priority="3382" operator="equal">
      <formula>1</formula>
    </cfRule>
    <cfRule type="cellIs" dxfId="584" priority="3074" operator="equal">
      <formula>1</formula>
    </cfRule>
    <cfRule type="cellIs" dxfId="583" priority="3387" operator="between">
      <formula>0.0001</formula>
      <formula>1</formula>
    </cfRule>
    <cfRule type="cellIs" dxfId="582" priority="3383" operator="between">
      <formula>0.0001</formula>
      <formula>1</formula>
    </cfRule>
    <cfRule type="cellIs" dxfId="581" priority="3385" operator="between">
      <formula>0</formula>
      <formula>0.01</formula>
    </cfRule>
    <cfRule type="cellIs" dxfId="580" priority="3386" operator="equal">
      <formula>1</formula>
    </cfRule>
    <cfRule type="cellIs" dxfId="579" priority="3071" operator="between">
      <formula>0.0001</formula>
      <formula>1</formula>
    </cfRule>
    <cfRule type="cellIs" dxfId="578" priority="3072" operator="equal">
      <formula>"Pendiente"</formula>
    </cfRule>
    <cfRule type="cellIs" dxfId="577" priority="3073" operator="between">
      <formula>0</formula>
      <formula>0.01</formula>
    </cfRule>
    <cfRule type="cellIs" dxfId="576" priority="3075" operator="between">
      <formula>0.0001</formula>
      <formula>1</formula>
    </cfRule>
    <cfRule type="cellIs" dxfId="575" priority="3370" operator="equal">
      <formula>1</formula>
    </cfRule>
    <cfRule type="cellIs" dxfId="574" priority="3371" operator="between">
      <formula>0.0001</formula>
      <formula>1</formula>
    </cfRule>
  </conditionalFormatting>
  <conditionalFormatting sqref="EI11">
    <cfRule type="cellIs" dxfId="573" priority="3064" operator="equal">
      <formula>"Pendiente"</formula>
    </cfRule>
    <cfRule type="cellIs" dxfId="572" priority="3063" operator="between">
      <formula>0.0001</formula>
      <formula>1</formula>
    </cfRule>
    <cfRule type="cellIs" dxfId="571" priority="3062" operator="equal">
      <formula>1</formula>
    </cfRule>
    <cfRule type="cellIs" dxfId="570" priority="3061" operator="between">
      <formula>0</formula>
      <formula>0.01</formula>
    </cfRule>
    <cfRule type="cellIs" dxfId="569" priority="3365" operator="between">
      <formula>0</formula>
      <formula>0.01</formula>
    </cfRule>
    <cfRule type="cellIs" dxfId="568" priority="3067" operator="between">
      <formula>0.0001</formula>
      <formula>1</formula>
    </cfRule>
    <cfRule type="cellIs" dxfId="567" priority="3066" operator="equal">
      <formula>1</formula>
    </cfRule>
    <cfRule type="cellIs" dxfId="566" priority="3065" operator="between">
      <formula>0</formula>
      <formula>0.01</formula>
    </cfRule>
    <cfRule type="cellIs" dxfId="565" priority="3367" operator="between">
      <formula>0.0001</formula>
      <formula>1</formula>
    </cfRule>
    <cfRule type="cellIs" dxfId="564" priority="3366" operator="equal">
      <formula>1</formula>
    </cfRule>
    <cfRule type="cellIs" dxfId="563" priority="3363" operator="between">
      <formula>0.0001</formula>
      <formula>1</formula>
    </cfRule>
    <cfRule type="cellIs" dxfId="562" priority="3362" operator="equal">
      <formula>1</formula>
    </cfRule>
    <cfRule type="cellIs" dxfId="561" priority="3361" operator="between">
      <formula>0</formula>
      <formula>0.01</formula>
    </cfRule>
    <cfRule type="cellIs" dxfId="560" priority="3359" operator="between">
      <formula>0.0001</formula>
      <formula>1</formula>
    </cfRule>
    <cfRule type="cellIs" dxfId="559" priority="3358" operator="equal">
      <formula>1</formula>
    </cfRule>
    <cfRule type="cellIs" dxfId="558" priority="3357" operator="between">
      <formula>0</formula>
      <formula>0.01</formula>
    </cfRule>
    <cfRule type="cellIs" dxfId="557" priority="3355" operator="between">
      <formula>0.0001</formula>
      <formula>1</formula>
    </cfRule>
    <cfRule type="cellIs" dxfId="556" priority="3354" operator="equal">
      <formula>1</formula>
    </cfRule>
    <cfRule type="cellIs" dxfId="555" priority="3353" operator="between">
      <formula>0</formula>
      <formula>0.01</formula>
    </cfRule>
    <cfRule type="cellIs" dxfId="554" priority="3351" operator="between">
      <formula>0.0001</formula>
      <formula>1</formula>
    </cfRule>
    <cfRule type="cellIs" dxfId="553" priority="3350" operator="equal">
      <formula>1</formula>
    </cfRule>
    <cfRule type="cellIs" dxfId="552" priority="3349" operator="between">
      <formula>0</formula>
      <formula>0.01</formula>
    </cfRule>
  </conditionalFormatting>
  <conditionalFormatting sqref="EJ9:EQ9">
    <cfRule type="cellIs" dxfId="551" priority="3577" operator="equal">
      <formula>"Pendiente"</formula>
    </cfRule>
  </conditionalFormatting>
  <conditionalFormatting sqref="EM11 EQ11 EU11 EY11">
    <cfRule type="cellIs" dxfId="550" priority="3574" operator="between">
      <formula>0</formula>
      <formula>0.01</formula>
    </cfRule>
    <cfRule type="cellIs" dxfId="549" priority="3575" operator="equal">
      <formula>1</formula>
    </cfRule>
    <cfRule type="cellIs" dxfId="548" priority="3576" operator="between">
      <formula>0.0001</formula>
      <formula>1</formula>
    </cfRule>
  </conditionalFormatting>
  <conditionalFormatting sqref="EM11">
    <cfRule type="cellIs" dxfId="547" priority="3325" operator="between">
      <formula>0</formula>
      <formula>0.01</formula>
    </cfRule>
    <cfRule type="cellIs" dxfId="546" priority="3342" operator="equal">
      <formula>1</formula>
    </cfRule>
    <cfRule type="cellIs" dxfId="545" priority="3327" operator="between">
      <formula>0.0001</formula>
      <formula>1</formula>
    </cfRule>
    <cfRule type="cellIs" dxfId="544" priority="3329" operator="between">
      <formula>0</formula>
      <formula>0.01</formula>
    </cfRule>
    <cfRule type="cellIs" dxfId="543" priority="3330" operator="equal">
      <formula>1</formula>
    </cfRule>
    <cfRule type="cellIs" dxfId="542" priority="3331" operator="between">
      <formula>0.0001</formula>
      <formula>1</formula>
    </cfRule>
    <cfRule type="cellIs" dxfId="541" priority="3333" operator="between">
      <formula>0</formula>
      <formula>0.01</formula>
    </cfRule>
    <cfRule type="cellIs" dxfId="540" priority="3335" operator="between">
      <formula>0.0001</formula>
      <formula>1</formula>
    </cfRule>
    <cfRule type="cellIs" dxfId="539" priority="3347" operator="between">
      <formula>0.0001</formula>
      <formula>1</formula>
    </cfRule>
    <cfRule type="cellIs" dxfId="538" priority="3346" operator="equal">
      <formula>1</formula>
    </cfRule>
    <cfRule type="cellIs" dxfId="537" priority="3345" operator="between">
      <formula>0</formula>
      <formula>0.01</formula>
    </cfRule>
    <cfRule type="cellIs" dxfId="536" priority="3343" operator="between">
      <formula>0.0001</formula>
      <formula>1</formula>
    </cfRule>
    <cfRule type="cellIs" dxfId="535" priority="3334" operator="equal">
      <formula>1</formula>
    </cfRule>
    <cfRule type="cellIs" dxfId="534" priority="3059" operator="between">
      <formula>0.0001</formula>
      <formula>1</formula>
    </cfRule>
    <cfRule type="cellIs" dxfId="533" priority="3058" operator="equal">
      <formula>1</formula>
    </cfRule>
    <cfRule type="cellIs" dxfId="532" priority="3057" operator="between">
      <formula>0</formula>
      <formula>0.01</formula>
    </cfRule>
    <cfRule type="cellIs" dxfId="531" priority="3056" operator="equal">
      <formula>"Pendiente"</formula>
    </cfRule>
    <cfRule type="cellIs" dxfId="530" priority="3055" operator="between">
      <formula>0.0001</formula>
      <formula>1</formula>
    </cfRule>
    <cfRule type="cellIs" dxfId="529" priority="3054" operator="equal">
      <formula>1</formula>
    </cfRule>
    <cfRule type="cellIs" dxfId="528" priority="3053" operator="between">
      <formula>0</formula>
      <formula>0.01</formula>
    </cfRule>
    <cfRule type="cellIs" dxfId="527" priority="3338" operator="equal">
      <formula>1</formula>
    </cfRule>
    <cfRule type="cellIs" dxfId="526" priority="3339" operator="between">
      <formula>0.0001</formula>
      <formula>1</formula>
    </cfRule>
    <cfRule type="cellIs" dxfId="525" priority="3341" operator="between">
      <formula>0</formula>
      <formula>0.01</formula>
    </cfRule>
    <cfRule type="cellIs" dxfId="524" priority="3326" operator="equal">
      <formula>1</formula>
    </cfRule>
    <cfRule type="cellIs" dxfId="523" priority="3337" operator="between">
      <formula>0</formula>
      <formula>0.01</formula>
    </cfRule>
  </conditionalFormatting>
  <conditionalFormatting sqref="EQ11">
    <cfRule type="cellIs" dxfId="522" priority="3303" operator="between">
      <formula>0.0001</formula>
      <formula>1</formula>
    </cfRule>
    <cfRule type="cellIs" dxfId="521" priority="3302" operator="equal">
      <formula>1</formula>
    </cfRule>
    <cfRule type="cellIs" dxfId="520" priority="3321" operator="between">
      <formula>0</formula>
      <formula>0.01</formula>
    </cfRule>
    <cfRule type="cellIs" dxfId="519" priority="3305" operator="between">
      <formula>0</formula>
      <formula>0.01</formula>
    </cfRule>
    <cfRule type="cellIs" dxfId="518" priority="3306" operator="equal">
      <formula>1</formula>
    </cfRule>
    <cfRule type="cellIs" dxfId="517" priority="3307" operator="between">
      <formula>0.0001</formula>
      <formula>1</formula>
    </cfRule>
    <cfRule type="cellIs" dxfId="516" priority="3309" operator="between">
      <formula>0</formula>
      <formula>0.01</formula>
    </cfRule>
    <cfRule type="cellIs" dxfId="515" priority="3310" operator="equal">
      <formula>1</formula>
    </cfRule>
    <cfRule type="cellIs" dxfId="514" priority="3311" operator="between">
      <formula>0.0001</formula>
      <formula>1</formula>
    </cfRule>
    <cfRule type="cellIs" dxfId="513" priority="3313" operator="between">
      <formula>0</formula>
      <formula>0.01</formula>
    </cfRule>
    <cfRule type="cellIs" dxfId="512" priority="3314" operator="equal">
      <formula>1</formula>
    </cfRule>
    <cfRule type="cellIs" dxfId="511" priority="3315" operator="between">
      <formula>0.0001</formula>
      <formula>1</formula>
    </cfRule>
    <cfRule type="cellIs" dxfId="510" priority="3322" operator="equal">
      <formula>1</formula>
    </cfRule>
    <cfRule type="cellIs" dxfId="509" priority="3319" operator="between">
      <formula>0.0001</formula>
      <formula>1</formula>
    </cfRule>
    <cfRule type="cellIs" dxfId="508" priority="3049" operator="between">
      <formula>0</formula>
      <formula>0.01</formula>
    </cfRule>
    <cfRule type="cellIs" dxfId="507" priority="3047" operator="between">
      <formula>0.0001</formula>
      <formula>1</formula>
    </cfRule>
    <cfRule type="cellIs" dxfId="506" priority="3048" operator="equal">
      <formula>"Pendiente"</formula>
    </cfRule>
    <cfRule type="cellIs" dxfId="505" priority="3051" operator="between">
      <formula>0.0001</formula>
      <formula>1</formula>
    </cfRule>
    <cfRule type="cellIs" dxfId="504" priority="3045" operator="between">
      <formula>0</formula>
      <formula>0.01</formula>
    </cfRule>
    <cfRule type="cellIs" dxfId="503" priority="3046" operator="equal">
      <formula>1</formula>
    </cfRule>
    <cfRule type="cellIs" dxfId="502" priority="3318" operator="equal">
      <formula>1</formula>
    </cfRule>
    <cfRule type="cellIs" dxfId="501" priority="3301" operator="between">
      <formula>0</formula>
      <formula>0.01</formula>
    </cfRule>
    <cfRule type="cellIs" dxfId="500" priority="3317" operator="between">
      <formula>0</formula>
      <formula>0.01</formula>
    </cfRule>
    <cfRule type="cellIs" dxfId="499" priority="3323" operator="between">
      <formula>0.0001</formula>
      <formula>1</formula>
    </cfRule>
    <cfRule type="cellIs" dxfId="498" priority="3050" operator="equal">
      <formula>1</formula>
    </cfRule>
  </conditionalFormatting>
  <conditionalFormatting sqref="EU11">
    <cfRule type="cellIs" dxfId="497" priority="3038" operator="equal">
      <formula>1</formula>
    </cfRule>
    <cfRule type="cellIs" dxfId="496" priority="3039" operator="between">
      <formula>0.0001</formula>
      <formula>1</formula>
    </cfRule>
    <cfRule type="cellIs" dxfId="495" priority="3040" operator="equal">
      <formula>"Pendiente"</formula>
    </cfRule>
    <cfRule type="cellIs" dxfId="494" priority="3041" operator="between">
      <formula>0</formula>
      <formula>0.01</formula>
    </cfRule>
    <cfRule type="cellIs" dxfId="493" priority="3042" operator="equal">
      <formula>1</formula>
    </cfRule>
    <cfRule type="cellIs" dxfId="492" priority="3043" operator="between">
      <formula>0.0001</formula>
      <formula>1</formula>
    </cfRule>
    <cfRule type="cellIs" dxfId="491" priority="3037" operator="between">
      <formula>0</formula>
      <formula>0.01</formula>
    </cfRule>
  </conditionalFormatting>
  <conditionalFormatting sqref="EY11">
    <cfRule type="cellIs" dxfId="490" priority="3029" operator="between">
      <formula>0</formula>
      <formula>0.01</formula>
    </cfRule>
    <cfRule type="cellIs" dxfId="489" priority="3034" operator="equal">
      <formula>1</formula>
    </cfRule>
    <cfRule type="cellIs" dxfId="488" priority="3035" operator="between">
      <formula>0.0001</formula>
      <formula>1</formula>
    </cfRule>
    <cfRule type="cellIs" dxfId="487" priority="3033" operator="between">
      <formula>0</formula>
      <formula>0.01</formula>
    </cfRule>
    <cfRule type="cellIs" dxfId="486" priority="3032" operator="equal">
      <formula>"Pendiente"</formula>
    </cfRule>
    <cfRule type="cellIs" dxfId="485" priority="3031" operator="between">
      <formula>0.0001</formula>
      <formula>1</formula>
    </cfRule>
    <cfRule type="cellIs" dxfId="484" priority="3030" operator="equal">
      <formula>1</formula>
    </cfRule>
  </conditionalFormatting>
  <conditionalFormatting sqref="FC11 FG11 FK11 FO11">
    <cfRule type="cellIs" dxfId="483" priority="3570" operator="between">
      <formula>0</formula>
      <formula>0.01</formula>
    </cfRule>
    <cfRule type="cellIs" dxfId="482" priority="3571" operator="equal">
      <formula>1</formula>
    </cfRule>
    <cfRule type="cellIs" dxfId="481" priority="3572" operator="between">
      <formula>0.0001</formula>
      <formula>1</formula>
    </cfRule>
  </conditionalFormatting>
  <conditionalFormatting sqref="FC11">
    <cfRule type="cellIs" dxfId="480" priority="3027" operator="between">
      <formula>0.0001</formula>
      <formula>1</formula>
    </cfRule>
    <cfRule type="cellIs" dxfId="479" priority="3026" operator="equal">
      <formula>1</formula>
    </cfRule>
    <cfRule type="cellIs" dxfId="478" priority="3025" operator="between">
      <formula>0</formula>
      <formula>0.01</formula>
    </cfRule>
    <cfRule type="cellIs" dxfId="477" priority="3024" operator="equal">
      <formula>"Pendiente"</formula>
    </cfRule>
    <cfRule type="cellIs" dxfId="476" priority="3023" operator="between">
      <formula>0.0001</formula>
      <formula>1</formula>
    </cfRule>
    <cfRule type="cellIs" dxfId="475" priority="3022" operator="equal">
      <formula>1</formula>
    </cfRule>
    <cfRule type="cellIs" dxfId="474" priority="3021" operator="between">
      <formula>0</formula>
      <formula>0.01</formula>
    </cfRule>
  </conditionalFormatting>
  <conditionalFormatting sqref="FG11">
    <cfRule type="cellIs" dxfId="473" priority="3019" operator="between">
      <formula>0.0001</formula>
      <formula>1</formula>
    </cfRule>
    <cfRule type="cellIs" dxfId="472" priority="3018" operator="equal">
      <formula>1</formula>
    </cfRule>
    <cfRule type="cellIs" dxfId="471" priority="3016" operator="equal">
      <formula>"Pendiente"</formula>
    </cfRule>
    <cfRule type="cellIs" dxfId="470" priority="3015" operator="between">
      <formula>0.0001</formula>
      <formula>1</formula>
    </cfRule>
    <cfRule type="cellIs" dxfId="469" priority="3014" operator="equal">
      <formula>1</formula>
    </cfRule>
    <cfRule type="cellIs" dxfId="468" priority="3013" operator="between">
      <formula>0</formula>
      <formula>0.01</formula>
    </cfRule>
    <cfRule type="cellIs" dxfId="467" priority="3017" operator="between">
      <formula>0</formula>
      <formula>0.01</formula>
    </cfRule>
  </conditionalFormatting>
  <conditionalFormatting sqref="FK11">
    <cfRule type="cellIs" dxfId="466" priority="3010" operator="equal">
      <formula>1</formula>
    </cfRule>
    <cfRule type="cellIs" dxfId="465" priority="3005" operator="between">
      <formula>0</formula>
      <formula>0.01</formula>
    </cfRule>
    <cfRule type="cellIs" dxfId="464" priority="3006" operator="equal">
      <formula>1</formula>
    </cfRule>
    <cfRule type="cellIs" dxfId="463" priority="3007" operator="between">
      <formula>0.0001</formula>
      <formula>1</formula>
    </cfRule>
    <cfRule type="cellIs" dxfId="462" priority="3008" operator="equal">
      <formula>"Pendiente"</formula>
    </cfRule>
    <cfRule type="cellIs" dxfId="461" priority="3009" operator="between">
      <formula>0</formula>
      <formula>0.01</formula>
    </cfRule>
    <cfRule type="cellIs" dxfId="460" priority="3011" operator="between">
      <formula>0.0001</formula>
      <formula>1</formula>
    </cfRule>
  </conditionalFormatting>
  <conditionalFormatting sqref="FO11">
    <cfRule type="cellIs" dxfId="459" priority="3000" operator="equal">
      <formula>"Pendiente"</formula>
    </cfRule>
    <cfRule type="cellIs" dxfId="458" priority="2999" operator="between">
      <formula>0.0001</formula>
      <formula>1</formula>
    </cfRule>
    <cfRule type="cellIs" dxfId="457" priority="2998" operator="equal">
      <formula>1</formula>
    </cfRule>
    <cfRule type="cellIs" dxfId="456" priority="2997" operator="between">
      <formula>0</formula>
      <formula>0.01</formula>
    </cfRule>
    <cfRule type="cellIs" dxfId="455" priority="3003" operator="between">
      <formula>0.0001</formula>
      <formula>1</formula>
    </cfRule>
    <cfRule type="cellIs" dxfId="454" priority="3002" operator="equal">
      <formula>1</formula>
    </cfRule>
    <cfRule type="cellIs" dxfId="453" priority="3001" operator="between">
      <formula>0</formula>
      <formula>0.01</formula>
    </cfRule>
  </conditionalFormatting>
  <conditionalFormatting sqref="FS11 FW11">
    <cfRule type="cellIs" dxfId="452" priority="1327" operator="between">
      <formula>0</formula>
      <formula>0.01</formula>
    </cfRule>
    <cfRule type="cellIs" dxfId="451" priority="1328" operator="equal">
      <formula>1</formula>
    </cfRule>
    <cfRule type="cellIs" dxfId="450" priority="1329" operator="between">
      <formula>0.0001</formula>
      <formula>1</formula>
    </cfRule>
  </conditionalFormatting>
  <conditionalFormatting sqref="FS11">
    <cfRule type="cellIs" dxfId="449" priority="1283" operator="between">
      <formula>0.0001</formula>
      <formula>1</formula>
    </cfRule>
    <cfRule type="cellIs" dxfId="448" priority="1282" operator="equal">
      <formula>1</formula>
    </cfRule>
    <cfRule type="cellIs" dxfId="447" priority="1281" operator="between">
      <formula>0</formula>
      <formula>0.01</formula>
    </cfRule>
    <cfRule type="cellIs" dxfId="446" priority="1280" operator="equal">
      <formula>"Pendiente"</formula>
    </cfRule>
    <cfRule type="cellIs" dxfId="445" priority="1279" operator="between">
      <formula>0.0001</formula>
      <formula>1</formula>
    </cfRule>
    <cfRule type="cellIs" dxfId="444" priority="1277" operator="between">
      <formula>0</formula>
      <formula>0.01</formula>
    </cfRule>
    <cfRule type="cellIs" dxfId="443" priority="1278" operator="equal">
      <formula>1</formula>
    </cfRule>
  </conditionalFormatting>
  <conditionalFormatting sqref="FW11">
    <cfRule type="cellIs" dxfId="442" priority="1271" operator="between">
      <formula>0.0001</formula>
      <formula>1</formula>
    </cfRule>
    <cfRule type="cellIs" dxfId="441" priority="1272" operator="equal">
      <formula>"Pendiente"</formula>
    </cfRule>
    <cfRule type="cellIs" dxfId="440" priority="1273" operator="between">
      <formula>0</formula>
      <formula>0.01</formula>
    </cfRule>
    <cfRule type="cellIs" dxfId="439" priority="1274" operator="equal">
      <formula>1</formula>
    </cfRule>
    <cfRule type="cellIs" dxfId="438" priority="1275" operator="between">
      <formula>0.0001</formula>
      <formula>1</formula>
    </cfRule>
    <cfRule type="cellIs" dxfId="437" priority="1269" operator="between">
      <formula>0</formula>
      <formula>0.01</formula>
    </cfRule>
    <cfRule type="cellIs" dxfId="436" priority="1270" operator="equal">
      <formula>1</formula>
    </cfRule>
  </conditionalFormatting>
  <conditionalFormatting sqref="GA11 GE11">
    <cfRule type="cellIs" dxfId="435" priority="1729" operator="between">
      <formula>0</formula>
      <formula>0.01</formula>
    </cfRule>
    <cfRule type="cellIs" dxfId="434" priority="1730" operator="equal">
      <formula>1</formula>
    </cfRule>
    <cfRule type="cellIs" dxfId="433" priority="1731" operator="between">
      <formula>0.0001</formula>
      <formula>1</formula>
    </cfRule>
  </conditionalFormatting>
  <conditionalFormatting sqref="GA11">
    <cfRule type="cellIs" dxfId="432" priority="1668" operator="between">
      <formula>0</formula>
      <formula>0.01</formula>
    </cfRule>
    <cfRule type="cellIs" dxfId="431" priority="1669" operator="equal">
      <formula>1</formula>
    </cfRule>
    <cfRule type="cellIs" dxfId="430" priority="1670" operator="between">
      <formula>0.0001</formula>
      <formula>1</formula>
    </cfRule>
    <cfRule type="cellIs" dxfId="429" priority="1666" operator="between">
      <formula>0.0001</formula>
      <formula>1</formula>
    </cfRule>
    <cfRule type="cellIs" dxfId="428" priority="1665" operator="equal">
      <formula>1</formula>
    </cfRule>
    <cfRule type="cellIs" dxfId="427" priority="1664" operator="between">
      <formula>0</formula>
      <formula>0.01</formula>
    </cfRule>
    <cfRule type="cellIs" dxfId="426" priority="1667" operator="equal">
      <formula>"Pendiente"</formula>
    </cfRule>
  </conditionalFormatting>
  <conditionalFormatting sqref="GE11">
    <cfRule type="cellIs" dxfId="425" priority="1660" operator="between">
      <formula>0</formula>
      <formula>0.01</formula>
    </cfRule>
    <cfRule type="cellIs" dxfId="424" priority="1657" operator="equal">
      <formula>1</formula>
    </cfRule>
    <cfRule type="cellIs" dxfId="423" priority="1658" operator="between">
      <formula>0.0001</formula>
      <formula>1</formula>
    </cfRule>
    <cfRule type="cellIs" dxfId="422" priority="1659" operator="equal">
      <formula>"Pendiente"</formula>
    </cfRule>
    <cfRule type="cellIs" dxfId="421" priority="1661" operator="equal">
      <formula>1</formula>
    </cfRule>
    <cfRule type="cellIs" dxfId="420" priority="1656" operator="between">
      <formula>0</formula>
      <formula>0.01</formula>
    </cfRule>
    <cfRule type="cellIs" dxfId="419" priority="1662" operator="between">
      <formula>0.0001</formula>
      <formula>1</formula>
    </cfRule>
  </conditionalFormatting>
  <conditionalFormatting sqref="GI11 GM11">
    <cfRule type="cellIs" dxfId="418" priority="1145" operator="between">
      <formula>0.0001</formula>
      <formula>1</formula>
    </cfRule>
    <cfRule type="cellIs" dxfId="417" priority="1143" operator="between">
      <formula>0</formula>
      <formula>0.01</formula>
    </cfRule>
    <cfRule type="cellIs" dxfId="416" priority="1144" operator="equal">
      <formula>1</formula>
    </cfRule>
  </conditionalFormatting>
  <conditionalFormatting sqref="GI11">
    <cfRule type="cellIs" dxfId="415" priority="1096" operator="equal">
      <formula>"Pendiente"</formula>
    </cfRule>
    <cfRule type="cellIs" dxfId="414" priority="1095" operator="between">
      <formula>0.0001</formula>
      <formula>1</formula>
    </cfRule>
    <cfRule type="cellIs" dxfId="413" priority="1094" operator="equal">
      <formula>1</formula>
    </cfRule>
    <cfRule type="cellIs" dxfId="412" priority="1093" operator="between">
      <formula>0</formula>
      <formula>0.01</formula>
    </cfRule>
    <cfRule type="cellIs" dxfId="411" priority="1098" operator="equal">
      <formula>1</formula>
    </cfRule>
    <cfRule type="cellIs" dxfId="410" priority="1099" operator="between">
      <formula>0.0001</formula>
      <formula>1</formula>
    </cfRule>
    <cfRule type="cellIs" dxfId="409" priority="1097" operator="between">
      <formula>0</formula>
      <formula>0.01</formula>
    </cfRule>
  </conditionalFormatting>
  <conditionalFormatting sqref="GM11">
    <cfRule type="cellIs" dxfId="408" priority="1091" operator="between">
      <formula>0.0001</formula>
      <formula>1</formula>
    </cfRule>
    <cfRule type="cellIs" dxfId="407" priority="1090" operator="equal">
      <formula>1</formula>
    </cfRule>
    <cfRule type="cellIs" dxfId="406" priority="1089" operator="between">
      <formula>0</formula>
      <formula>0.01</formula>
    </cfRule>
    <cfRule type="cellIs" dxfId="405" priority="1088" operator="equal">
      <formula>"Pendiente"</formula>
    </cfRule>
    <cfRule type="cellIs" dxfId="404" priority="1087" operator="between">
      <formula>0.0001</formula>
      <formula>1</formula>
    </cfRule>
    <cfRule type="cellIs" dxfId="403" priority="1085" operator="between">
      <formula>0</formula>
      <formula>0.01</formula>
    </cfRule>
    <cfRule type="cellIs" dxfId="402" priority="1086" operator="equal">
      <formula>1</formula>
    </cfRule>
  </conditionalFormatting>
  <conditionalFormatting sqref="GQ11 GU11">
    <cfRule type="cellIs" dxfId="401" priority="761" operator="between">
      <formula>0.0001</formula>
      <formula>1</formula>
    </cfRule>
    <cfRule type="cellIs" dxfId="400" priority="760" operator="equal">
      <formula>1</formula>
    </cfRule>
    <cfRule type="cellIs" dxfId="399" priority="759" operator="between">
      <formula>0</formula>
      <formula>0.01</formula>
    </cfRule>
  </conditionalFormatting>
  <conditionalFormatting sqref="GQ11">
    <cfRule type="cellIs" dxfId="398" priority="756" operator="between">
      <formula>0</formula>
      <formula>0.01</formula>
    </cfRule>
    <cfRule type="cellIs" dxfId="397" priority="757" operator="equal">
      <formula>1</formula>
    </cfRule>
    <cfRule type="cellIs" dxfId="396" priority="753" operator="equal">
      <formula>1</formula>
    </cfRule>
    <cfRule type="cellIs" dxfId="395" priority="755" operator="equal">
      <formula>"Pendiente"</formula>
    </cfRule>
    <cfRule type="cellIs" dxfId="394" priority="754" operator="between">
      <formula>0.0001</formula>
      <formula>1</formula>
    </cfRule>
    <cfRule type="cellIs" dxfId="393" priority="752" operator="between">
      <formula>0</formula>
      <formula>0.01</formula>
    </cfRule>
    <cfRule type="cellIs" dxfId="392" priority="758" operator="between">
      <formula>0.0001</formula>
      <formula>1</formula>
    </cfRule>
  </conditionalFormatting>
  <conditionalFormatting sqref="GU11">
    <cfRule type="cellIs" dxfId="391" priority="751" operator="between">
      <formula>0.0001</formula>
      <formula>1</formula>
    </cfRule>
    <cfRule type="cellIs" dxfId="390" priority="750" operator="equal">
      <formula>1</formula>
    </cfRule>
    <cfRule type="cellIs" dxfId="389" priority="749" operator="between">
      <formula>0</formula>
      <formula>0.01</formula>
    </cfRule>
    <cfRule type="cellIs" dxfId="388" priority="748" operator="equal">
      <formula>"Pendiente"</formula>
    </cfRule>
    <cfRule type="cellIs" dxfId="387" priority="747" operator="between">
      <formula>0.0001</formula>
      <formula>1</formula>
    </cfRule>
    <cfRule type="cellIs" dxfId="386" priority="746" operator="equal">
      <formula>1</formula>
    </cfRule>
    <cfRule type="cellIs" dxfId="385" priority="745" operator="between">
      <formula>0</formula>
      <formula>0.01</formula>
    </cfRule>
  </conditionalFormatting>
  <conditionalFormatting sqref="GY11 HC11">
    <cfRule type="cellIs" dxfId="384" priority="742" operator="between">
      <formula>0.0001</formula>
      <formula>1</formula>
    </cfRule>
    <cfRule type="cellIs" dxfId="383" priority="741" operator="equal">
      <formula>1</formula>
    </cfRule>
    <cfRule type="cellIs" dxfId="382" priority="740" operator="between">
      <formula>0</formula>
      <formula>0.01</formula>
    </cfRule>
  </conditionalFormatting>
  <conditionalFormatting sqref="GY11">
    <cfRule type="cellIs" dxfId="381" priority="733" operator="between">
      <formula>0</formula>
      <formula>0.01</formula>
    </cfRule>
    <cfRule type="cellIs" dxfId="380" priority="739" operator="between">
      <formula>0.0001</formula>
      <formula>1</formula>
    </cfRule>
    <cfRule type="cellIs" dxfId="379" priority="734" operator="equal">
      <formula>1</formula>
    </cfRule>
    <cfRule type="cellIs" dxfId="378" priority="735" operator="between">
      <formula>0.0001</formula>
      <formula>1</formula>
    </cfRule>
    <cfRule type="cellIs" dxfId="377" priority="736" operator="equal">
      <formula>"Pendiente"</formula>
    </cfRule>
    <cfRule type="cellIs" dxfId="376" priority="737" operator="between">
      <formula>0</formula>
      <formula>0.01</formula>
    </cfRule>
    <cfRule type="cellIs" dxfId="375" priority="738" operator="equal">
      <formula>1</formula>
    </cfRule>
  </conditionalFormatting>
  <conditionalFormatting sqref="HC11">
    <cfRule type="cellIs" dxfId="374" priority="728" operator="between">
      <formula>0.0001</formula>
      <formula>1</formula>
    </cfRule>
    <cfRule type="cellIs" dxfId="373" priority="729" operator="equal">
      <formula>"Pendiente"</formula>
    </cfRule>
    <cfRule type="cellIs" dxfId="372" priority="730" operator="between">
      <formula>0</formula>
      <formula>0.01</formula>
    </cfRule>
    <cfRule type="cellIs" dxfId="371" priority="731" operator="equal">
      <formula>1</formula>
    </cfRule>
    <cfRule type="cellIs" dxfId="370" priority="732" operator="between">
      <formula>0.0001</formula>
      <formula>1</formula>
    </cfRule>
    <cfRule type="cellIs" dxfId="369" priority="727" operator="equal">
      <formula>1</formula>
    </cfRule>
    <cfRule type="cellIs" dxfId="368" priority="726" operator="between">
      <formula>0</formula>
      <formula>0.01</formula>
    </cfRule>
  </conditionalFormatting>
  <conditionalFormatting sqref="HG11 HK11">
    <cfRule type="cellIs" dxfId="367" priority="718" operator="between">
      <formula>0.0001</formula>
      <formula>1</formula>
    </cfRule>
    <cfRule type="cellIs" dxfId="366" priority="717" operator="equal">
      <formula>1</formula>
    </cfRule>
    <cfRule type="cellIs" dxfId="365" priority="716" operator="between">
      <formula>0</formula>
      <formula>0.01</formula>
    </cfRule>
  </conditionalFormatting>
  <conditionalFormatting sqref="HG11">
    <cfRule type="cellIs" dxfId="364" priority="711" operator="between">
      <formula>0.0001</formula>
      <formula>1</formula>
    </cfRule>
    <cfRule type="cellIs" dxfId="363" priority="715" operator="between">
      <formula>0.0001</formula>
      <formula>1</formula>
    </cfRule>
    <cfRule type="cellIs" dxfId="362" priority="714" operator="equal">
      <formula>1</formula>
    </cfRule>
    <cfRule type="cellIs" dxfId="361" priority="713" operator="between">
      <formula>0</formula>
      <formula>0.01</formula>
    </cfRule>
    <cfRule type="cellIs" dxfId="360" priority="712" operator="equal">
      <formula>"Pendiente"</formula>
    </cfRule>
    <cfRule type="cellIs" dxfId="359" priority="710" operator="equal">
      <formula>1</formula>
    </cfRule>
    <cfRule type="cellIs" dxfId="358" priority="709" operator="between">
      <formula>0</formula>
      <formula>0.01</formula>
    </cfRule>
  </conditionalFormatting>
  <conditionalFormatting sqref="HK11">
    <cfRule type="cellIs" dxfId="357" priority="703" operator="equal">
      <formula>1</formula>
    </cfRule>
    <cfRule type="cellIs" dxfId="356" priority="702" operator="between">
      <formula>0</formula>
      <formula>0.01</formula>
    </cfRule>
    <cfRule type="cellIs" dxfId="355" priority="708" operator="between">
      <formula>0.0001</formula>
      <formula>1</formula>
    </cfRule>
    <cfRule type="cellIs" dxfId="354" priority="707" operator="equal">
      <formula>1</formula>
    </cfRule>
    <cfRule type="cellIs" dxfId="353" priority="706" operator="between">
      <formula>0</formula>
      <formula>0.01</formula>
    </cfRule>
    <cfRule type="cellIs" dxfId="352" priority="705" operator="equal">
      <formula>"Pendiente"</formula>
    </cfRule>
    <cfRule type="cellIs" dxfId="351" priority="704" operator="between">
      <formula>0.0001</formula>
      <formula>1</formula>
    </cfRule>
  </conditionalFormatting>
  <conditionalFormatting sqref="HO11 HS11">
    <cfRule type="cellIs" dxfId="350" priority="640" operator="equal">
      <formula>1</formula>
    </cfRule>
    <cfRule type="cellIs" dxfId="349" priority="641" operator="between">
      <formula>0.0001</formula>
      <formula>1</formula>
    </cfRule>
    <cfRule type="cellIs" dxfId="348" priority="639" operator="between">
      <formula>0</formula>
      <formula>0.01</formula>
    </cfRule>
  </conditionalFormatting>
  <conditionalFormatting sqref="HO11">
    <cfRule type="cellIs" dxfId="347" priority="634" operator="between">
      <formula>0.0001</formula>
      <formula>1</formula>
    </cfRule>
    <cfRule type="cellIs" dxfId="346" priority="633" operator="equal">
      <formula>1</formula>
    </cfRule>
    <cfRule type="cellIs" dxfId="345" priority="632" operator="between">
      <formula>0</formula>
      <formula>0.01</formula>
    </cfRule>
    <cfRule type="cellIs" dxfId="344" priority="638" operator="between">
      <formula>0.0001</formula>
      <formula>1</formula>
    </cfRule>
    <cfRule type="cellIs" dxfId="343" priority="637" operator="equal">
      <formula>1</formula>
    </cfRule>
    <cfRule type="cellIs" dxfId="342" priority="636" operator="between">
      <formula>0</formula>
      <formula>0.01</formula>
    </cfRule>
    <cfRule type="cellIs" dxfId="341" priority="635" operator="equal">
      <formula>"Pendiente"</formula>
    </cfRule>
  </conditionalFormatting>
  <conditionalFormatting sqref="HS11">
    <cfRule type="cellIs" dxfId="340" priority="628" operator="equal">
      <formula>"Pendiente"</formula>
    </cfRule>
    <cfRule type="cellIs" dxfId="339" priority="627" operator="between">
      <formula>0.0001</formula>
      <formula>1</formula>
    </cfRule>
    <cfRule type="cellIs" dxfId="338" priority="626" operator="equal">
      <formula>1</formula>
    </cfRule>
    <cfRule type="cellIs" dxfId="337" priority="625" operator="between">
      <formula>0</formula>
      <formula>0.01</formula>
    </cfRule>
    <cfRule type="cellIs" dxfId="336" priority="631" operator="between">
      <formula>0.0001</formula>
      <formula>1</formula>
    </cfRule>
    <cfRule type="cellIs" dxfId="335" priority="630" operator="equal">
      <formula>1</formula>
    </cfRule>
    <cfRule type="cellIs" dxfId="334" priority="629" operator="between">
      <formula>0</formula>
      <formula>0.01</formula>
    </cfRule>
  </conditionalFormatting>
  <conditionalFormatting sqref="HW11 IA11">
    <cfRule type="cellIs" dxfId="333" priority="657" operator="equal">
      <formula>1</formula>
    </cfRule>
    <cfRule type="cellIs" dxfId="332" priority="658" operator="between">
      <formula>0.0001</formula>
      <formula>1</formula>
    </cfRule>
    <cfRule type="cellIs" dxfId="331" priority="656" operator="between">
      <formula>0</formula>
      <formula>0.01</formula>
    </cfRule>
  </conditionalFormatting>
  <conditionalFormatting sqref="HW11">
    <cfRule type="cellIs" dxfId="330" priority="655" operator="between">
      <formula>0.0001</formula>
      <formula>1</formula>
    </cfRule>
    <cfRule type="cellIs" dxfId="329" priority="653" operator="between">
      <formula>0</formula>
      <formula>0.01</formula>
    </cfRule>
    <cfRule type="cellIs" dxfId="328" priority="649" operator="between">
      <formula>0</formula>
      <formula>0.01</formula>
    </cfRule>
    <cfRule type="cellIs" dxfId="327" priority="651" operator="between">
      <formula>0.0001</formula>
      <formula>1</formula>
    </cfRule>
    <cfRule type="cellIs" dxfId="326" priority="652" operator="equal">
      <formula>"Pendiente"</formula>
    </cfRule>
    <cfRule type="cellIs" dxfId="325" priority="650" operator="equal">
      <formula>1</formula>
    </cfRule>
    <cfRule type="cellIs" dxfId="324" priority="654" operator="equal">
      <formula>1</formula>
    </cfRule>
  </conditionalFormatting>
  <conditionalFormatting sqref="IA11">
    <cfRule type="cellIs" dxfId="323" priority="644" operator="between">
      <formula>0.0001</formula>
      <formula>1</formula>
    </cfRule>
    <cfRule type="cellIs" dxfId="322" priority="643" operator="equal">
      <formula>1</formula>
    </cfRule>
    <cfRule type="cellIs" dxfId="321" priority="642" operator="between">
      <formula>0</formula>
      <formula>0.01</formula>
    </cfRule>
    <cfRule type="cellIs" dxfId="320" priority="646" operator="between">
      <formula>0</formula>
      <formula>0.01</formula>
    </cfRule>
    <cfRule type="cellIs" dxfId="319" priority="648" operator="between">
      <formula>0.0001</formula>
      <formula>1</formula>
    </cfRule>
    <cfRule type="cellIs" dxfId="318" priority="647" operator="equal">
      <formula>1</formula>
    </cfRule>
    <cfRule type="cellIs" dxfId="317" priority="645" operator="equal">
      <formula>"Pendiente"</formula>
    </cfRule>
  </conditionalFormatting>
  <conditionalFormatting sqref="IE11 II11">
    <cfRule type="cellIs" dxfId="316" priority="624" operator="between">
      <formula>0.0001</formula>
      <formula>1</formula>
    </cfRule>
    <cfRule type="cellIs" dxfId="315" priority="623" operator="equal">
      <formula>1</formula>
    </cfRule>
    <cfRule type="cellIs" dxfId="314" priority="622" operator="between">
      <formula>0</formula>
      <formula>0.01</formula>
    </cfRule>
  </conditionalFormatting>
  <conditionalFormatting sqref="IE11">
    <cfRule type="cellIs" dxfId="313" priority="616" operator="equal">
      <formula>1</formula>
    </cfRule>
    <cfRule type="cellIs" dxfId="312" priority="615" operator="between">
      <formula>0</formula>
      <formula>0.01</formula>
    </cfRule>
    <cfRule type="cellIs" dxfId="311" priority="621" operator="between">
      <formula>0.0001</formula>
      <formula>1</formula>
    </cfRule>
    <cfRule type="cellIs" dxfId="310" priority="620" operator="equal">
      <formula>1</formula>
    </cfRule>
    <cfRule type="cellIs" dxfId="309" priority="619" operator="between">
      <formula>0</formula>
      <formula>0.01</formula>
    </cfRule>
    <cfRule type="cellIs" dxfId="308" priority="618" operator="equal">
      <formula>"Pendiente"</formula>
    </cfRule>
    <cfRule type="cellIs" dxfId="307" priority="617" operator="between">
      <formula>0.0001</formula>
      <formula>1</formula>
    </cfRule>
  </conditionalFormatting>
  <conditionalFormatting sqref="II11">
    <cfRule type="cellIs" dxfId="306" priority="614" operator="between">
      <formula>0.0001</formula>
      <formula>1</formula>
    </cfRule>
    <cfRule type="cellIs" dxfId="305" priority="613" operator="equal">
      <formula>1</formula>
    </cfRule>
    <cfRule type="cellIs" dxfId="304" priority="612" operator="between">
      <formula>0</formula>
      <formula>0.01</formula>
    </cfRule>
    <cfRule type="cellIs" dxfId="303" priority="611" operator="equal">
      <formula>"Pendiente"</formula>
    </cfRule>
    <cfRule type="cellIs" dxfId="302" priority="610" operator="between">
      <formula>0.0001</formula>
      <formula>1</formula>
    </cfRule>
    <cfRule type="cellIs" dxfId="301" priority="609" operator="equal">
      <formula>1</formula>
    </cfRule>
    <cfRule type="cellIs" dxfId="300" priority="608" operator="between">
      <formula>0</formula>
      <formula>0.01</formula>
    </cfRule>
  </conditionalFormatting>
  <conditionalFormatting sqref="IM11 IQ11">
    <cfRule type="cellIs" dxfId="299" priority="564" operator="between">
      <formula>0.0001</formula>
      <formula>1</formula>
    </cfRule>
    <cfRule type="cellIs" dxfId="298" priority="563" operator="equal">
      <formula>1</formula>
    </cfRule>
    <cfRule type="cellIs" dxfId="297" priority="562" operator="between">
      <formula>0</formula>
      <formula>0.01</formula>
    </cfRule>
  </conditionalFormatting>
  <conditionalFormatting sqref="IM11">
    <cfRule type="cellIs" dxfId="296" priority="559" operator="between">
      <formula>0</formula>
      <formula>0.01</formula>
    </cfRule>
    <cfRule type="cellIs" dxfId="295" priority="558" operator="equal">
      <formula>"Pendiente"</formula>
    </cfRule>
    <cfRule type="cellIs" dxfId="294" priority="557" operator="between">
      <formula>0.0001</formula>
      <formula>1</formula>
    </cfRule>
    <cfRule type="cellIs" dxfId="293" priority="556" operator="equal">
      <formula>1</formula>
    </cfRule>
    <cfRule type="cellIs" dxfId="292" priority="555" operator="between">
      <formula>0</formula>
      <formula>0.01</formula>
    </cfRule>
    <cfRule type="cellIs" dxfId="291" priority="561" operator="between">
      <formula>0.0001</formula>
      <formula>1</formula>
    </cfRule>
    <cfRule type="cellIs" dxfId="290" priority="560" operator="equal">
      <formula>1</formula>
    </cfRule>
  </conditionalFormatting>
  <conditionalFormatting sqref="IQ11">
    <cfRule type="cellIs" dxfId="289" priority="552" operator="between">
      <formula>0</formula>
      <formula>0.01</formula>
    </cfRule>
    <cfRule type="cellIs" dxfId="288" priority="553" operator="equal">
      <formula>1</formula>
    </cfRule>
    <cfRule type="cellIs" dxfId="287" priority="548" operator="between">
      <formula>0</formula>
      <formula>0.01</formula>
    </cfRule>
    <cfRule type="cellIs" dxfId="286" priority="551" operator="equal">
      <formula>"Pendiente"</formula>
    </cfRule>
    <cfRule type="cellIs" dxfId="285" priority="550" operator="between">
      <formula>0.0001</formula>
      <formula>1</formula>
    </cfRule>
    <cfRule type="cellIs" dxfId="284" priority="549" operator="equal">
      <formula>1</formula>
    </cfRule>
    <cfRule type="cellIs" dxfId="283" priority="554" operator="between">
      <formula>0.0001</formula>
      <formula>1</formula>
    </cfRule>
  </conditionalFormatting>
  <conditionalFormatting sqref="IU11 IY11">
    <cfRule type="cellIs" dxfId="282" priority="528" operator="between">
      <formula>0</formula>
      <formula>0.01</formula>
    </cfRule>
    <cfRule type="cellIs" dxfId="281" priority="529" operator="equal">
      <formula>1</formula>
    </cfRule>
    <cfRule type="cellIs" dxfId="280" priority="530" operator="between">
      <formula>0.0001</formula>
      <formula>1</formula>
    </cfRule>
  </conditionalFormatting>
  <conditionalFormatting sqref="IU11">
    <cfRule type="cellIs" dxfId="279" priority="521" operator="between">
      <formula>0</formula>
      <formula>0.01</formula>
    </cfRule>
    <cfRule type="cellIs" dxfId="278" priority="522" operator="equal">
      <formula>1</formula>
    </cfRule>
    <cfRule type="cellIs" dxfId="277" priority="523" operator="between">
      <formula>0.0001</formula>
      <formula>1</formula>
    </cfRule>
    <cfRule type="cellIs" dxfId="276" priority="524" operator="equal">
      <formula>"Pendiente"</formula>
    </cfRule>
    <cfRule type="cellIs" dxfId="275" priority="525" operator="between">
      <formula>0</formula>
      <formula>0.01</formula>
    </cfRule>
    <cfRule type="cellIs" dxfId="274" priority="526" operator="equal">
      <formula>1</formula>
    </cfRule>
    <cfRule type="cellIs" dxfId="273" priority="527" operator="between">
      <formula>0.0001</formula>
      <formula>1</formula>
    </cfRule>
  </conditionalFormatting>
  <conditionalFormatting sqref="IY11">
    <cfRule type="cellIs" dxfId="272" priority="519" operator="equal">
      <formula>1</formula>
    </cfRule>
    <cfRule type="cellIs" dxfId="271" priority="520" operator="between">
      <formula>0.0001</formula>
      <formula>1</formula>
    </cfRule>
    <cfRule type="cellIs" dxfId="270" priority="518" operator="between">
      <formula>0</formula>
      <formula>0.01</formula>
    </cfRule>
    <cfRule type="cellIs" dxfId="269" priority="517" operator="equal">
      <formula>"Pendiente"</formula>
    </cfRule>
    <cfRule type="cellIs" dxfId="268" priority="516" operator="between">
      <formula>0.0001</formula>
      <formula>1</formula>
    </cfRule>
    <cfRule type="cellIs" dxfId="267" priority="515" operator="equal">
      <formula>1</formula>
    </cfRule>
    <cfRule type="cellIs" dxfId="266" priority="514" operator="between">
      <formula>0</formula>
      <formula>0.01</formula>
    </cfRule>
  </conditionalFormatting>
  <conditionalFormatting sqref="JC11 JG11">
    <cfRule type="cellIs" dxfId="265" priority="547" operator="between">
      <formula>0.0001</formula>
      <formula>1</formula>
    </cfRule>
    <cfRule type="cellIs" dxfId="264" priority="546" operator="equal">
      <formula>1</formula>
    </cfRule>
    <cfRule type="cellIs" dxfId="263" priority="545" operator="between">
      <formula>0</formula>
      <formula>0.01</formula>
    </cfRule>
  </conditionalFormatting>
  <conditionalFormatting sqref="JC11">
    <cfRule type="cellIs" dxfId="262" priority="542" operator="between">
      <formula>0</formula>
      <formula>0.01</formula>
    </cfRule>
    <cfRule type="cellIs" dxfId="261" priority="544" operator="between">
      <formula>0.0001</formula>
      <formula>1</formula>
    </cfRule>
    <cfRule type="cellIs" dxfId="260" priority="543" operator="equal">
      <formula>1</formula>
    </cfRule>
    <cfRule type="cellIs" dxfId="259" priority="541" operator="equal">
      <formula>"Pendiente"</formula>
    </cfRule>
    <cfRule type="cellIs" dxfId="258" priority="540" operator="between">
      <formula>0.0001</formula>
      <formula>1</formula>
    </cfRule>
    <cfRule type="cellIs" dxfId="257" priority="539" operator="equal">
      <formula>1</formula>
    </cfRule>
    <cfRule type="cellIs" dxfId="256" priority="538" operator="between">
      <formula>0</formula>
      <formula>0.01</formula>
    </cfRule>
  </conditionalFormatting>
  <conditionalFormatting sqref="JG11">
    <cfRule type="cellIs" dxfId="255" priority="531" operator="between">
      <formula>0</formula>
      <formula>0.01</formula>
    </cfRule>
    <cfRule type="cellIs" dxfId="254" priority="535" operator="between">
      <formula>0</formula>
      <formula>0.01</formula>
    </cfRule>
    <cfRule type="cellIs" dxfId="253" priority="537" operator="between">
      <formula>0.0001</formula>
      <formula>1</formula>
    </cfRule>
    <cfRule type="cellIs" dxfId="252" priority="536" operator="equal">
      <formula>1</formula>
    </cfRule>
    <cfRule type="cellIs" dxfId="251" priority="357" operator="between">
      <formula>0</formula>
      <formula>0.01</formula>
    </cfRule>
    <cfRule type="cellIs" dxfId="250" priority="533" operator="between">
      <formula>0.0001</formula>
      <formula>1</formula>
    </cfRule>
    <cfRule type="cellIs" dxfId="249" priority="532" operator="equal">
      <formula>1</formula>
    </cfRule>
    <cfRule type="cellIs" dxfId="248" priority="359" operator="between">
      <formula>0.0001</formula>
      <formula>1</formula>
    </cfRule>
    <cfRule type="cellIs" dxfId="247" priority="358" operator="equal">
      <formula>1</formula>
    </cfRule>
    <cfRule type="cellIs" dxfId="246" priority="355" operator="between">
      <formula>0.0001</formula>
      <formula>1</formula>
    </cfRule>
    <cfRule type="cellIs" dxfId="245" priority="354" operator="equal">
      <formula>1</formula>
    </cfRule>
    <cfRule type="cellIs" dxfId="244" priority="353" operator="between">
      <formula>0</formula>
      <formula>0.01</formula>
    </cfRule>
  </conditionalFormatting>
  <conditionalFormatting sqref="JG11:MY11">
    <cfRule type="cellIs" dxfId="243" priority="287" operator="equal">
      <formula>"Pendiente"</formula>
    </cfRule>
  </conditionalFormatting>
  <conditionalFormatting sqref="JH7:LC10">
    <cfRule type="cellIs" dxfId="242" priority="179" operator="equal">
      <formula>"Pendiente"</formula>
    </cfRule>
  </conditionalFormatting>
  <conditionalFormatting sqref="JH12:MY14">
    <cfRule type="cellIs" dxfId="241" priority="40" operator="equal">
      <formula>"Pendiente"</formula>
    </cfRule>
  </conditionalFormatting>
  <conditionalFormatting sqref="JI7:JI9">
    <cfRule type="cellIs" dxfId="240" priority="174" operator="equal">
      <formula>"Pendiente"</formula>
    </cfRule>
  </conditionalFormatting>
  <conditionalFormatting sqref="JK7:JK9">
    <cfRule type="cellIs" dxfId="239" priority="173" operator="equal">
      <formula>"Pendiente"</formula>
    </cfRule>
  </conditionalFormatting>
  <conditionalFormatting sqref="JK11">
    <cfRule type="cellIs" dxfId="238" priority="345" operator="between">
      <formula>0.0001</formula>
      <formula>1</formula>
    </cfRule>
    <cfRule type="cellIs" dxfId="237" priority="348" operator="equal">
      <formula>1</formula>
    </cfRule>
    <cfRule type="cellIs" dxfId="236" priority="347" operator="between">
      <formula>0</formula>
      <formula>0.01</formula>
    </cfRule>
    <cfRule type="cellIs" dxfId="235" priority="343" operator="between">
      <formula>0</formula>
      <formula>0.01</formula>
    </cfRule>
    <cfRule type="cellIs" dxfId="234" priority="344" operator="equal">
      <formula>1</formula>
    </cfRule>
    <cfRule type="cellIs" dxfId="233" priority="352" operator="between">
      <formula>0.0001</formula>
      <formula>1</formula>
    </cfRule>
    <cfRule type="cellIs" dxfId="232" priority="351" operator="equal">
      <formula>1</formula>
    </cfRule>
    <cfRule type="cellIs" dxfId="231" priority="350" operator="between">
      <formula>0</formula>
      <formula>0.01</formula>
    </cfRule>
    <cfRule type="cellIs" dxfId="230" priority="349" operator="between">
      <formula>0.0001</formula>
      <formula>1</formula>
    </cfRule>
  </conditionalFormatting>
  <conditionalFormatting sqref="JM7:JM9">
    <cfRule type="cellIs" dxfId="229" priority="171" operator="equal">
      <formula>"Pendiente"</formula>
    </cfRule>
  </conditionalFormatting>
  <conditionalFormatting sqref="JO7:JO9">
    <cfRule type="cellIs" dxfId="228" priority="172" operator="equal">
      <formula>"Pendiente"</formula>
    </cfRule>
  </conditionalFormatting>
  <conditionalFormatting sqref="JO11">
    <cfRule type="cellIs" dxfId="227" priority="337" operator="equal">
      <formula>1</formula>
    </cfRule>
    <cfRule type="cellIs" dxfId="226" priority="336" operator="between">
      <formula>0</formula>
      <formula>0.01</formula>
    </cfRule>
    <cfRule type="cellIs" dxfId="225" priority="334" operator="between">
      <formula>0.0001</formula>
      <formula>1</formula>
    </cfRule>
    <cfRule type="cellIs" dxfId="224" priority="333" operator="equal">
      <formula>1</formula>
    </cfRule>
    <cfRule type="cellIs" dxfId="223" priority="332" operator="between">
      <formula>0</formula>
      <formula>0.01</formula>
    </cfRule>
    <cfRule type="cellIs" dxfId="222" priority="341" operator="between">
      <formula>0.0001</formula>
      <formula>1</formula>
    </cfRule>
    <cfRule type="cellIs" dxfId="221" priority="340" operator="equal">
      <formula>1</formula>
    </cfRule>
    <cfRule type="cellIs" dxfId="220" priority="339" operator="between">
      <formula>0</formula>
      <formula>0.01</formula>
    </cfRule>
    <cfRule type="cellIs" dxfId="219" priority="338" operator="between">
      <formula>0.0001</formula>
      <formula>1</formula>
    </cfRule>
  </conditionalFormatting>
  <conditionalFormatting sqref="JQ7:JQ9">
    <cfRule type="cellIs" dxfId="218" priority="170" operator="equal">
      <formula>"Pendiente"</formula>
    </cfRule>
  </conditionalFormatting>
  <conditionalFormatting sqref="JS7:JS9">
    <cfRule type="cellIs" dxfId="217" priority="169" operator="equal">
      <formula>"Pendiente"</formula>
    </cfRule>
  </conditionalFormatting>
  <conditionalFormatting sqref="JS11">
    <cfRule type="cellIs" dxfId="216" priority="323" operator="between">
      <formula>0.0001</formula>
      <formula>1</formula>
    </cfRule>
    <cfRule type="cellIs" dxfId="215" priority="330" operator="between">
      <formula>0.0001</formula>
      <formula>1</formula>
    </cfRule>
    <cfRule type="cellIs" dxfId="214" priority="329" operator="equal">
      <formula>1</formula>
    </cfRule>
    <cfRule type="cellIs" dxfId="213" priority="328" operator="between">
      <formula>0</formula>
      <formula>0.01</formula>
    </cfRule>
    <cfRule type="cellIs" dxfId="212" priority="327" operator="between">
      <formula>0.0001</formula>
      <formula>1</formula>
    </cfRule>
    <cfRule type="cellIs" dxfId="211" priority="326" operator="equal">
      <formula>1</formula>
    </cfRule>
    <cfRule type="cellIs" dxfId="210" priority="325" operator="between">
      <formula>0</formula>
      <formula>0.01</formula>
    </cfRule>
    <cfRule type="cellIs" dxfId="209" priority="322" operator="equal">
      <formula>1</formula>
    </cfRule>
    <cfRule type="cellIs" dxfId="208" priority="321" operator="between">
      <formula>0</formula>
      <formula>0.01</formula>
    </cfRule>
  </conditionalFormatting>
  <conditionalFormatting sqref="JU7:JU9">
    <cfRule type="cellIs" dxfId="207" priority="167" operator="equal">
      <formula>"Pendiente"</formula>
    </cfRule>
  </conditionalFormatting>
  <conditionalFormatting sqref="JW7:JW9">
    <cfRule type="cellIs" dxfId="206" priority="168" operator="equal">
      <formula>"Pendiente"</formula>
    </cfRule>
  </conditionalFormatting>
  <conditionalFormatting sqref="JW11">
    <cfRule type="cellIs" dxfId="205" priority="310" operator="between">
      <formula>0</formula>
      <formula>0.01</formula>
    </cfRule>
    <cfRule type="cellIs" dxfId="204" priority="319" operator="between">
      <formula>0.0001</formula>
      <formula>1</formula>
    </cfRule>
    <cfRule type="cellIs" dxfId="203" priority="318" operator="equal">
      <formula>1</formula>
    </cfRule>
    <cfRule type="cellIs" dxfId="202" priority="317" operator="between">
      <formula>0</formula>
      <formula>0.01</formula>
    </cfRule>
    <cfRule type="cellIs" dxfId="201" priority="316" operator="between">
      <formula>0.0001</formula>
      <formula>1</formula>
    </cfRule>
    <cfRule type="cellIs" dxfId="200" priority="315" operator="equal">
      <formula>1</formula>
    </cfRule>
    <cfRule type="cellIs" dxfId="199" priority="314" operator="between">
      <formula>0</formula>
      <formula>0.01</formula>
    </cfRule>
    <cfRule type="cellIs" dxfId="198" priority="312" operator="between">
      <formula>0.0001</formula>
      <formula>1</formula>
    </cfRule>
    <cfRule type="cellIs" dxfId="197" priority="311" operator="equal">
      <formula>1</formula>
    </cfRule>
  </conditionalFormatting>
  <conditionalFormatting sqref="JY7:JY9">
    <cfRule type="cellIs" dxfId="196" priority="166" operator="equal">
      <formula>"Pendiente"</formula>
    </cfRule>
  </conditionalFormatting>
  <conditionalFormatting sqref="KA7:KA9">
    <cfRule type="cellIs" dxfId="195" priority="165" operator="equal">
      <formula>"Pendiente"</formula>
    </cfRule>
  </conditionalFormatting>
  <conditionalFormatting sqref="KA11">
    <cfRule type="cellIs" dxfId="194" priority="308" operator="between">
      <formula>0.0001</formula>
      <formula>1</formula>
    </cfRule>
    <cfRule type="cellIs" dxfId="193" priority="307" operator="equal">
      <formula>1</formula>
    </cfRule>
    <cfRule type="cellIs" dxfId="192" priority="306" operator="between">
      <formula>0</formula>
      <formula>0.01</formula>
    </cfRule>
    <cfRule type="cellIs" dxfId="191" priority="305" operator="between">
      <formula>0.0001</formula>
      <formula>1</formula>
    </cfRule>
    <cfRule type="cellIs" dxfId="190" priority="303" operator="between">
      <formula>0</formula>
      <formula>0.01</formula>
    </cfRule>
    <cfRule type="cellIs" dxfId="189" priority="301" operator="between">
      <formula>0.0001</formula>
      <formula>1</formula>
    </cfRule>
    <cfRule type="cellIs" dxfId="188" priority="300" operator="equal">
      <formula>1</formula>
    </cfRule>
    <cfRule type="cellIs" dxfId="187" priority="299" operator="between">
      <formula>0</formula>
      <formula>0.01</formula>
    </cfRule>
    <cfRule type="cellIs" dxfId="186" priority="304" operator="equal">
      <formula>1</formula>
    </cfRule>
  </conditionalFormatting>
  <conditionalFormatting sqref="KC7:KC9">
    <cfRule type="cellIs" dxfId="185" priority="159" operator="equal">
      <formula>"Pendiente"</formula>
    </cfRule>
  </conditionalFormatting>
  <conditionalFormatting sqref="KE7:KE9">
    <cfRule type="cellIs" dxfId="184" priority="160" operator="equal">
      <formula>"Pendiente"</formula>
    </cfRule>
  </conditionalFormatting>
  <conditionalFormatting sqref="KE11">
    <cfRule type="cellIs" dxfId="183" priority="296" operator="equal">
      <formula>1</formula>
    </cfRule>
    <cfRule type="cellIs" dxfId="182" priority="295" operator="between">
      <formula>0</formula>
      <formula>0.01</formula>
    </cfRule>
    <cfRule type="cellIs" dxfId="181" priority="294" operator="between">
      <formula>0.0001</formula>
      <formula>1</formula>
    </cfRule>
    <cfRule type="cellIs" dxfId="180" priority="293" operator="equal">
      <formula>1</formula>
    </cfRule>
    <cfRule type="cellIs" dxfId="179" priority="292" operator="between">
      <formula>0</formula>
      <formula>0.01</formula>
    </cfRule>
    <cfRule type="cellIs" dxfId="178" priority="290" operator="between">
      <formula>0.0001</formula>
      <formula>1</formula>
    </cfRule>
    <cfRule type="cellIs" dxfId="177" priority="289" operator="equal">
      <formula>1</formula>
    </cfRule>
    <cfRule type="cellIs" dxfId="176" priority="288" operator="between">
      <formula>0</formula>
      <formula>0.01</formula>
    </cfRule>
    <cfRule type="cellIs" dxfId="175" priority="297" operator="between">
      <formula>0.0001</formula>
      <formula>1</formula>
    </cfRule>
  </conditionalFormatting>
  <conditionalFormatting sqref="KG7:KG9">
    <cfRule type="cellIs" dxfId="174" priority="162" operator="equal">
      <formula>"Pendiente"</formula>
    </cfRule>
  </conditionalFormatting>
  <conditionalFormatting sqref="KI7:KI9">
    <cfRule type="cellIs" dxfId="173" priority="161" operator="equal">
      <formula>"Pendiente"</formula>
    </cfRule>
  </conditionalFormatting>
  <conditionalFormatting sqref="KI11">
    <cfRule type="cellIs" dxfId="172" priority="253" operator="between">
      <formula>0</formula>
      <formula>0.01</formula>
    </cfRule>
    <cfRule type="cellIs" dxfId="171" priority="261" operator="between">
      <formula>0.0001</formula>
      <formula>1</formula>
    </cfRule>
    <cfRule type="cellIs" dxfId="170" priority="260" operator="equal">
      <formula>1</formula>
    </cfRule>
    <cfRule type="cellIs" dxfId="169" priority="259" operator="between">
      <formula>0</formula>
      <formula>0.01</formula>
    </cfRule>
    <cfRule type="cellIs" dxfId="168" priority="258" operator="between">
      <formula>0.0001</formula>
      <formula>1</formula>
    </cfRule>
    <cfRule type="cellIs" dxfId="167" priority="257" operator="equal">
      <formula>1</formula>
    </cfRule>
    <cfRule type="cellIs" dxfId="166" priority="255" operator="between">
      <formula>0.0001</formula>
      <formula>1</formula>
    </cfRule>
    <cfRule type="cellIs" dxfId="165" priority="254" operator="equal">
      <formula>1</formula>
    </cfRule>
    <cfRule type="cellIs" dxfId="164" priority="256" operator="between">
      <formula>0</formula>
      <formula>0.01</formula>
    </cfRule>
  </conditionalFormatting>
  <conditionalFormatting sqref="KK7:KK9">
    <cfRule type="cellIs" dxfId="163" priority="3" operator="equal">
      <formula>"Pendiente"</formula>
    </cfRule>
  </conditionalFormatting>
  <conditionalFormatting sqref="KM7:KM9">
    <cfRule type="cellIs" dxfId="162" priority="4" operator="equal">
      <formula>"Pendiente"</formula>
    </cfRule>
  </conditionalFormatting>
  <conditionalFormatting sqref="KM11">
    <cfRule type="cellIs" dxfId="161" priority="247" operator="between">
      <formula>0</formula>
      <formula>0.01</formula>
    </cfRule>
    <cfRule type="cellIs" dxfId="160" priority="246" operator="between">
      <formula>0.0001</formula>
      <formula>1</formula>
    </cfRule>
    <cfRule type="cellIs" dxfId="159" priority="245" operator="equal">
      <formula>1</formula>
    </cfRule>
    <cfRule type="cellIs" dxfId="158" priority="244" operator="between">
      <formula>0</formula>
      <formula>0.01</formula>
    </cfRule>
    <cfRule type="cellIs" dxfId="157" priority="252" operator="between">
      <formula>0.0001</formula>
      <formula>1</formula>
    </cfRule>
    <cfRule type="cellIs" dxfId="156" priority="251" operator="equal">
      <formula>1</formula>
    </cfRule>
    <cfRule type="cellIs" dxfId="155" priority="250" operator="between">
      <formula>0</formula>
      <formula>0.01</formula>
    </cfRule>
    <cfRule type="cellIs" dxfId="154" priority="249" operator="between">
      <formula>0.0001</formula>
      <formula>1</formula>
    </cfRule>
    <cfRule type="cellIs" dxfId="153" priority="248" operator="equal">
      <formula>1</formula>
    </cfRule>
  </conditionalFormatting>
  <conditionalFormatting sqref="KO7:KO9">
    <cfRule type="cellIs" dxfId="152" priority="2" operator="equal">
      <formula>"Pendiente"</formula>
    </cfRule>
  </conditionalFormatting>
  <conditionalFormatting sqref="KQ7:KQ9">
    <cfRule type="cellIs" dxfId="151" priority="1" operator="equal">
      <formula>"Pendiente"</formula>
    </cfRule>
  </conditionalFormatting>
  <conditionalFormatting sqref="KQ11">
    <cfRule type="cellIs" dxfId="150" priority="240" operator="between">
      <formula>0.0001</formula>
      <formula>1</formula>
    </cfRule>
    <cfRule type="cellIs" dxfId="149" priority="239" operator="equal">
      <formula>1</formula>
    </cfRule>
    <cfRule type="cellIs" dxfId="148" priority="238" operator="between">
      <formula>0</formula>
      <formula>0.01</formula>
    </cfRule>
    <cfRule type="cellIs" dxfId="147" priority="237" operator="between">
      <formula>0.0001</formula>
      <formula>1</formula>
    </cfRule>
    <cfRule type="cellIs" dxfId="146" priority="236" operator="equal">
      <formula>1</formula>
    </cfRule>
    <cfRule type="cellIs" dxfId="145" priority="235" operator="between">
      <formula>0</formula>
      <formula>0.01</formula>
    </cfRule>
    <cfRule type="cellIs" dxfId="144" priority="241" operator="between">
      <formula>0</formula>
      <formula>0.01</formula>
    </cfRule>
    <cfRule type="cellIs" dxfId="143" priority="243" operator="between">
      <formula>0.0001</formula>
      <formula>1</formula>
    </cfRule>
    <cfRule type="cellIs" dxfId="142" priority="242" operator="equal">
      <formula>1</formula>
    </cfRule>
  </conditionalFormatting>
  <conditionalFormatting sqref="KS7:KS9">
    <cfRule type="cellIs" dxfId="141" priority="264" operator="equal">
      <formula>"Pendiente"</formula>
    </cfRule>
  </conditionalFormatting>
  <conditionalFormatting sqref="KU7:KU9">
    <cfRule type="cellIs" dxfId="140" priority="265" operator="equal">
      <formula>"Pendiente"</formula>
    </cfRule>
  </conditionalFormatting>
  <conditionalFormatting sqref="KU11">
    <cfRule type="cellIs" dxfId="139" priority="234" operator="between">
      <formula>0.0001</formula>
      <formula>1</formula>
    </cfRule>
    <cfRule type="cellIs" dxfId="138" priority="233" operator="equal">
      <formula>1</formula>
    </cfRule>
    <cfRule type="cellIs" dxfId="137" priority="232" operator="between">
      <formula>0</formula>
      <formula>0.01</formula>
    </cfRule>
    <cfRule type="cellIs" dxfId="136" priority="231" operator="between">
      <formula>0.0001</formula>
      <formula>1</formula>
    </cfRule>
    <cfRule type="cellIs" dxfId="135" priority="229" operator="between">
      <formula>0</formula>
      <formula>0.01</formula>
    </cfRule>
    <cfRule type="cellIs" dxfId="134" priority="228" operator="between">
      <formula>0.0001</formula>
      <formula>1</formula>
    </cfRule>
    <cfRule type="cellIs" dxfId="133" priority="227" operator="equal">
      <formula>1</formula>
    </cfRule>
    <cfRule type="cellIs" dxfId="132" priority="226" operator="between">
      <formula>0</formula>
      <formula>0.01</formula>
    </cfRule>
    <cfRule type="cellIs" dxfId="131" priority="230" operator="equal">
      <formula>1</formula>
    </cfRule>
  </conditionalFormatting>
  <conditionalFormatting sqref="KW7:KW9">
    <cfRule type="cellIs" dxfId="130" priority="222" operator="equal">
      <formula>"Pendiente"</formula>
    </cfRule>
  </conditionalFormatting>
  <conditionalFormatting sqref="KY7:KY9">
    <cfRule type="cellIs" dxfId="129" priority="221" operator="equal">
      <formula>"Pendiente"</formula>
    </cfRule>
  </conditionalFormatting>
  <conditionalFormatting sqref="KY11">
    <cfRule type="cellIs" dxfId="128" priority="214" operator="equal">
      <formula>1</formula>
    </cfRule>
    <cfRule type="cellIs" dxfId="127" priority="211" operator="equal">
      <formula>1</formula>
    </cfRule>
    <cfRule type="cellIs" dxfId="126" priority="210" operator="between">
      <formula>0</formula>
      <formula>0.01</formula>
    </cfRule>
    <cfRule type="cellIs" dxfId="125" priority="209" operator="between">
      <formula>0.0001</formula>
      <formula>1</formula>
    </cfRule>
    <cfRule type="cellIs" dxfId="124" priority="208" operator="equal">
      <formula>1</formula>
    </cfRule>
    <cfRule type="cellIs" dxfId="123" priority="215" operator="between">
      <formula>0.0001</formula>
      <formula>1</formula>
    </cfRule>
    <cfRule type="cellIs" dxfId="122" priority="207" operator="between">
      <formula>0</formula>
      <formula>0.01</formula>
    </cfRule>
    <cfRule type="cellIs" dxfId="121" priority="213" operator="between">
      <formula>0</formula>
      <formula>0.01</formula>
    </cfRule>
    <cfRule type="cellIs" dxfId="120" priority="212" operator="between">
      <formula>0.0001</formula>
      <formula>1</formula>
    </cfRule>
  </conditionalFormatting>
  <conditionalFormatting sqref="LA7:LA9">
    <cfRule type="cellIs" dxfId="119" priority="223" operator="equal">
      <formula>"Pendiente"</formula>
    </cfRule>
  </conditionalFormatting>
  <conditionalFormatting sqref="LC11">
    <cfRule type="cellIs" dxfId="118" priority="202" operator="equal">
      <formula>1</formula>
    </cfRule>
    <cfRule type="cellIs" dxfId="117" priority="201" operator="between">
      <formula>0</formula>
      <formula>0.01</formula>
    </cfRule>
    <cfRule type="cellIs" dxfId="116" priority="200" operator="between">
      <formula>0.0001</formula>
      <formula>1</formula>
    </cfRule>
    <cfRule type="cellIs" dxfId="115" priority="199" operator="equal">
      <formula>1</formula>
    </cfRule>
    <cfRule type="cellIs" dxfId="114" priority="205" operator="equal">
      <formula>1</formula>
    </cfRule>
    <cfRule type="cellIs" dxfId="113" priority="206" operator="between">
      <formula>0.0001</formula>
      <formula>1</formula>
    </cfRule>
    <cfRule type="cellIs" dxfId="112" priority="198" operator="between">
      <formula>0</formula>
      <formula>0.01</formula>
    </cfRule>
    <cfRule type="cellIs" dxfId="111" priority="204" operator="between">
      <formula>0</formula>
      <formula>0.01</formula>
    </cfRule>
    <cfRule type="cellIs" dxfId="110" priority="203" operator="between">
      <formula>0.0001</formula>
      <formula>1</formula>
    </cfRule>
  </conditionalFormatting>
  <conditionalFormatting sqref="LC7:MY9">
    <cfRule type="cellIs" dxfId="109" priority="5" operator="equal">
      <formula>"Pendiente"</formula>
    </cfRule>
  </conditionalFormatting>
  <conditionalFormatting sqref="LD10:MY10">
    <cfRule type="cellIs" dxfId="108" priority="21" operator="equal">
      <formula>"Pendiente"</formula>
    </cfRule>
  </conditionalFormatting>
  <conditionalFormatting sqref="LG11">
    <cfRule type="cellIs" dxfId="107" priority="147" operator="equal">
      <formula>1</formula>
    </cfRule>
    <cfRule type="cellIs" dxfId="106" priority="146" operator="between">
      <formula>0</formula>
      <formula>0.01</formula>
    </cfRule>
    <cfRule type="cellIs" dxfId="105" priority="154" operator="between">
      <formula>0.0001</formula>
      <formula>1</formula>
    </cfRule>
    <cfRule type="cellIs" dxfId="104" priority="153" operator="equal">
      <formula>1</formula>
    </cfRule>
    <cfRule type="cellIs" dxfId="103" priority="152" operator="between">
      <formula>0</formula>
      <formula>0.01</formula>
    </cfRule>
    <cfRule type="cellIs" dxfId="102" priority="151" operator="between">
      <formula>0.0001</formula>
      <formula>1</formula>
    </cfRule>
    <cfRule type="cellIs" dxfId="101" priority="150" operator="equal">
      <formula>1</formula>
    </cfRule>
    <cfRule type="cellIs" dxfId="100" priority="149" operator="between">
      <formula>0</formula>
      <formula>0.01</formula>
    </cfRule>
    <cfRule type="cellIs" dxfId="99" priority="148" operator="between">
      <formula>0.0001</formula>
      <formula>1</formula>
    </cfRule>
  </conditionalFormatting>
  <conditionalFormatting sqref="LK11">
    <cfRule type="cellIs" dxfId="98" priority="145" operator="between">
      <formula>0.0001</formula>
      <formula>1</formula>
    </cfRule>
    <cfRule type="cellIs" dxfId="97" priority="144" operator="equal">
      <formula>1</formula>
    </cfRule>
    <cfRule type="cellIs" dxfId="96" priority="143" operator="between">
      <formula>0</formula>
      <formula>0.01</formula>
    </cfRule>
    <cfRule type="cellIs" dxfId="95" priority="142" operator="between">
      <formula>0.0001</formula>
      <formula>1</formula>
    </cfRule>
    <cfRule type="cellIs" dxfId="94" priority="141" operator="equal">
      <formula>1</formula>
    </cfRule>
    <cfRule type="cellIs" dxfId="93" priority="140" operator="between">
      <formula>0</formula>
      <formula>0.01</formula>
    </cfRule>
    <cfRule type="cellIs" dxfId="92" priority="139" operator="between">
      <formula>0.0001</formula>
      <formula>1</formula>
    </cfRule>
    <cfRule type="cellIs" dxfId="91" priority="138" operator="equal">
      <formula>1</formula>
    </cfRule>
    <cfRule type="cellIs" dxfId="90" priority="137" operator="between">
      <formula>0</formula>
      <formula>0.01</formula>
    </cfRule>
  </conditionalFormatting>
  <conditionalFormatting sqref="LO11">
    <cfRule type="cellIs" dxfId="89" priority="131" operator="between">
      <formula>0.0001</formula>
      <formula>1</formula>
    </cfRule>
    <cfRule type="cellIs" dxfId="88" priority="130" operator="equal">
      <formula>1</formula>
    </cfRule>
    <cfRule type="cellIs" dxfId="87" priority="129" operator="between">
      <formula>0</formula>
      <formula>0.01</formula>
    </cfRule>
    <cfRule type="cellIs" dxfId="86" priority="128" operator="between">
      <formula>0.0001</formula>
      <formula>1</formula>
    </cfRule>
    <cfRule type="cellIs" dxfId="85" priority="127" operator="equal">
      <formula>1</formula>
    </cfRule>
    <cfRule type="cellIs" dxfId="84" priority="126" operator="between">
      <formula>0</formula>
      <formula>0.01</formula>
    </cfRule>
    <cfRule type="cellIs" dxfId="83" priority="125" operator="between">
      <formula>0.0001</formula>
      <formula>1</formula>
    </cfRule>
    <cfRule type="cellIs" dxfId="82" priority="124" operator="equal">
      <formula>1</formula>
    </cfRule>
    <cfRule type="cellIs" dxfId="81" priority="123" operator="between">
      <formula>0</formula>
      <formula>0.01</formula>
    </cfRule>
  </conditionalFormatting>
  <conditionalFormatting sqref="LS11">
    <cfRule type="cellIs" dxfId="80" priority="122" operator="between">
      <formula>0.0001</formula>
      <formula>1</formula>
    </cfRule>
    <cfRule type="cellIs" dxfId="79" priority="121" operator="equal">
      <formula>1</formula>
    </cfRule>
    <cfRule type="cellIs" dxfId="78" priority="120" operator="between">
      <formula>0</formula>
      <formula>0.01</formula>
    </cfRule>
    <cfRule type="cellIs" dxfId="77" priority="119" operator="between">
      <formula>0.0001</formula>
      <formula>1</formula>
    </cfRule>
    <cfRule type="cellIs" dxfId="76" priority="118" operator="equal">
      <formula>1</formula>
    </cfRule>
    <cfRule type="cellIs" dxfId="75" priority="117" operator="between">
      <formula>0</formula>
      <formula>0.01</formula>
    </cfRule>
    <cfRule type="cellIs" dxfId="74" priority="116" operator="between">
      <formula>0.0001</formula>
      <formula>1</formula>
    </cfRule>
    <cfRule type="cellIs" dxfId="73" priority="115" operator="equal">
      <formula>1</formula>
    </cfRule>
    <cfRule type="cellIs" dxfId="72" priority="114" operator="between">
      <formula>0</formula>
      <formula>0.01</formula>
    </cfRule>
  </conditionalFormatting>
  <conditionalFormatting sqref="LW11">
    <cfRule type="cellIs" dxfId="71" priority="108" operator="between">
      <formula>0.0001</formula>
      <formula>1</formula>
    </cfRule>
    <cfRule type="cellIs" dxfId="70" priority="107" operator="equal">
      <formula>1</formula>
    </cfRule>
    <cfRule type="cellIs" dxfId="69" priority="106" operator="between">
      <formula>0</formula>
      <formula>0.01</formula>
    </cfRule>
    <cfRule type="cellIs" dxfId="68" priority="105" operator="between">
      <formula>0.0001</formula>
      <formula>1</formula>
    </cfRule>
    <cfRule type="cellIs" dxfId="67" priority="104" operator="equal">
      <formula>1</formula>
    </cfRule>
    <cfRule type="cellIs" dxfId="66" priority="103" operator="between">
      <formula>0</formula>
      <formula>0.01</formula>
    </cfRule>
    <cfRule type="cellIs" dxfId="65" priority="102" operator="between">
      <formula>0.0001</formula>
      <formula>1</formula>
    </cfRule>
    <cfRule type="cellIs" dxfId="64" priority="101" operator="equal">
      <formula>1</formula>
    </cfRule>
    <cfRule type="cellIs" dxfId="63" priority="100" operator="between">
      <formula>0</formula>
      <formula>0.01</formula>
    </cfRule>
  </conditionalFormatting>
  <conditionalFormatting sqref="MA11">
    <cfRule type="cellIs" dxfId="62" priority="92" operator="equal">
      <formula>1</formula>
    </cfRule>
    <cfRule type="cellIs" dxfId="61" priority="99" operator="between">
      <formula>0.0001</formula>
      <formula>1</formula>
    </cfRule>
    <cfRule type="cellIs" dxfId="60" priority="91" operator="between">
      <formula>0</formula>
      <formula>0.01</formula>
    </cfRule>
    <cfRule type="cellIs" dxfId="59" priority="97" operator="between">
      <formula>0</formula>
      <formula>0.01</formula>
    </cfRule>
    <cfRule type="cellIs" dxfId="58" priority="96" operator="between">
      <formula>0.0001</formula>
      <formula>1</formula>
    </cfRule>
    <cfRule type="cellIs" dxfId="57" priority="98" operator="equal">
      <formula>1</formula>
    </cfRule>
    <cfRule type="cellIs" dxfId="56" priority="95" operator="equal">
      <formula>1</formula>
    </cfRule>
    <cfRule type="cellIs" dxfId="55" priority="94" operator="between">
      <formula>0</formula>
      <formula>0.01</formula>
    </cfRule>
    <cfRule type="cellIs" dxfId="54" priority="93" operator="between">
      <formula>0.0001</formula>
      <formula>1</formula>
    </cfRule>
  </conditionalFormatting>
  <conditionalFormatting sqref="ME11">
    <cfRule type="cellIs" dxfId="53" priority="85" operator="between">
      <formula>0.0001</formula>
      <formula>1</formula>
    </cfRule>
    <cfRule type="cellIs" dxfId="52" priority="84" operator="equal">
      <formula>1</formula>
    </cfRule>
    <cfRule type="cellIs" dxfId="51" priority="83" operator="between">
      <formula>0</formula>
      <formula>0.01</formula>
    </cfRule>
    <cfRule type="cellIs" dxfId="50" priority="82" operator="between">
      <formula>0.0001</formula>
      <formula>1</formula>
    </cfRule>
    <cfRule type="cellIs" dxfId="49" priority="81" operator="equal">
      <formula>1</formula>
    </cfRule>
    <cfRule type="cellIs" dxfId="48" priority="80" operator="between">
      <formula>0</formula>
      <formula>0.01</formula>
    </cfRule>
    <cfRule type="cellIs" dxfId="47" priority="79" operator="between">
      <formula>0.0001</formula>
      <formula>1</formula>
    </cfRule>
    <cfRule type="cellIs" dxfId="46" priority="78" operator="equal">
      <formula>1</formula>
    </cfRule>
    <cfRule type="cellIs" dxfId="45" priority="77" operator="between">
      <formula>0</formula>
      <formula>0.01</formula>
    </cfRule>
  </conditionalFormatting>
  <conditionalFormatting sqref="MI11">
    <cfRule type="cellIs" dxfId="44" priority="68" operator="between">
      <formula>0</formula>
      <formula>0.01</formula>
    </cfRule>
    <cfRule type="cellIs" dxfId="43" priority="70" operator="between">
      <formula>0.0001</formula>
      <formula>1</formula>
    </cfRule>
    <cfRule type="cellIs" dxfId="42" priority="69" operator="equal">
      <formula>1</formula>
    </cfRule>
    <cfRule type="cellIs" dxfId="41" priority="76" operator="between">
      <formula>0.0001</formula>
      <formula>1</formula>
    </cfRule>
    <cfRule type="cellIs" dxfId="40" priority="75" operator="equal">
      <formula>1</formula>
    </cfRule>
    <cfRule type="cellIs" dxfId="39" priority="74" operator="between">
      <formula>0</formula>
      <formula>0.01</formula>
    </cfRule>
    <cfRule type="cellIs" dxfId="38" priority="73" operator="between">
      <formula>0.0001</formula>
      <formula>1</formula>
    </cfRule>
    <cfRule type="cellIs" dxfId="37" priority="72" operator="equal">
      <formula>1</formula>
    </cfRule>
    <cfRule type="cellIs" dxfId="36" priority="71" operator="between">
      <formula>0</formula>
      <formula>0.01</formula>
    </cfRule>
  </conditionalFormatting>
  <conditionalFormatting sqref="MM11">
    <cfRule type="cellIs" dxfId="35" priority="57" operator="between">
      <formula>0</formula>
      <formula>0.01</formula>
    </cfRule>
    <cfRule type="cellIs" dxfId="34" priority="58" operator="equal">
      <formula>1</formula>
    </cfRule>
    <cfRule type="cellIs" dxfId="33" priority="59" operator="between">
      <formula>0.0001</formula>
      <formula>1</formula>
    </cfRule>
    <cfRule type="cellIs" dxfId="32" priority="60" operator="between">
      <formula>0</formula>
      <formula>0.01</formula>
    </cfRule>
    <cfRule type="cellIs" dxfId="31" priority="62" operator="between">
      <formula>0.0001</formula>
      <formula>1</formula>
    </cfRule>
    <cfRule type="cellIs" dxfId="30" priority="61" operator="equal">
      <formula>1</formula>
    </cfRule>
    <cfRule type="cellIs" dxfId="29" priority="56" operator="between">
      <formula>0.0001</formula>
      <formula>1</formula>
    </cfRule>
    <cfRule type="cellIs" dxfId="28" priority="55" operator="equal">
      <formula>1</formula>
    </cfRule>
    <cfRule type="cellIs" dxfId="27" priority="54" operator="between">
      <formula>0</formula>
      <formula>0.01</formula>
    </cfRule>
  </conditionalFormatting>
  <conditionalFormatting sqref="MQ11">
    <cfRule type="cellIs" dxfId="26" priority="53" operator="between">
      <formula>0.0001</formula>
      <formula>1</formula>
    </cfRule>
    <cfRule type="cellIs" dxfId="25" priority="52" operator="equal">
      <formula>1</formula>
    </cfRule>
    <cfRule type="cellIs" dxfId="24" priority="51" operator="between">
      <formula>0</formula>
      <formula>0.01</formula>
    </cfRule>
    <cfRule type="cellIs" dxfId="23" priority="50" operator="between">
      <formula>0.0001</formula>
      <formula>1</formula>
    </cfRule>
    <cfRule type="cellIs" dxfId="22" priority="49" operator="equal">
      <formula>1</formula>
    </cfRule>
    <cfRule type="cellIs" dxfId="21" priority="48" operator="between">
      <formula>0</formula>
      <formula>0.01</formula>
    </cfRule>
    <cfRule type="cellIs" dxfId="20" priority="47" operator="between">
      <formula>0.0001</formula>
      <formula>1</formula>
    </cfRule>
    <cfRule type="cellIs" dxfId="19" priority="46" operator="equal">
      <formula>1</formula>
    </cfRule>
    <cfRule type="cellIs" dxfId="18" priority="45" operator="between">
      <formula>0</formula>
      <formula>0.01</formula>
    </cfRule>
  </conditionalFormatting>
  <conditionalFormatting sqref="MU11">
    <cfRule type="cellIs" dxfId="17" priority="36" operator="between">
      <formula>0.0001</formula>
      <formula>1</formula>
    </cfRule>
    <cfRule type="cellIs" dxfId="16" priority="39" operator="between">
      <formula>0.0001</formula>
      <formula>1</formula>
    </cfRule>
    <cfRule type="cellIs" dxfId="15" priority="38" operator="equal">
      <formula>1</formula>
    </cfRule>
    <cfRule type="cellIs" dxfId="14" priority="37" operator="between">
      <formula>0</formula>
      <formula>0.01</formula>
    </cfRule>
    <cfRule type="cellIs" dxfId="13" priority="35" operator="equal">
      <formula>1</formula>
    </cfRule>
    <cfRule type="cellIs" dxfId="12" priority="34" operator="between">
      <formula>0</formula>
      <formula>0.01</formula>
    </cfRule>
    <cfRule type="cellIs" dxfId="11" priority="33" operator="between">
      <formula>0.0001</formula>
      <formula>1</formula>
    </cfRule>
    <cfRule type="cellIs" dxfId="10" priority="32" operator="equal">
      <formula>1</formula>
    </cfRule>
    <cfRule type="cellIs" dxfId="9" priority="31" operator="between">
      <formula>0</formula>
      <formula>0.01</formula>
    </cfRule>
  </conditionalFormatting>
  <conditionalFormatting sqref="MY11">
    <cfRule type="cellIs" dxfId="8" priority="22" operator="between">
      <formula>0</formula>
      <formula>0.01</formula>
    </cfRule>
    <cfRule type="cellIs" dxfId="7" priority="25" operator="between">
      <formula>0</formula>
      <formula>0.01</formula>
    </cfRule>
    <cfRule type="cellIs" dxfId="6" priority="24" operator="between">
      <formula>0.0001</formula>
      <formula>1</formula>
    </cfRule>
    <cfRule type="cellIs" dxfId="5" priority="23" operator="equal">
      <formula>1</formula>
    </cfRule>
    <cfRule type="cellIs" dxfId="4" priority="27" operator="between">
      <formula>0.0001</formula>
      <formula>1</formula>
    </cfRule>
    <cfRule type="cellIs" dxfId="3" priority="26" operator="equal">
      <formula>1</formula>
    </cfRule>
    <cfRule type="cellIs" dxfId="2" priority="30" operator="between">
      <formula>0.0001</formula>
      <formula>1</formula>
    </cfRule>
    <cfRule type="cellIs" dxfId="1" priority="29" operator="equal">
      <formula>1</formula>
    </cfRule>
    <cfRule type="cellIs" dxfId="0" priority="28" operator="between">
      <formula>0</formula>
      <formula>0.01</formula>
    </cfRule>
  </conditionalFormatting>
  <pageMargins left="0.19685039370078741" right="0.19685039370078741" top="0.19685039370078741" bottom="0.19685039370078741" header="0.31496062992125984" footer="0.31496062992125984"/>
  <pageSetup paperSize="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V53"/>
  <sheetViews>
    <sheetView topLeftCell="LR1" workbookViewId="0">
      <selection activeCell="MT4" sqref="MT4"/>
    </sheetView>
  </sheetViews>
  <sheetFormatPr baseColWidth="10" defaultColWidth="10.7265625" defaultRowHeight="14.5" x14ac:dyDescent="0.35"/>
  <cols>
    <col min="3" max="4" width="1.7265625" customWidth="1"/>
    <col min="7" max="8" width="1.7265625" customWidth="1"/>
    <col min="11" max="12" width="1.7265625" customWidth="1"/>
    <col min="15" max="16" width="1.7265625" customWidth="1"/>
    <col min="19" max="20" width="1.7265625" customWidth="1"/>
    <col min="23" max="24" width="1.7265625" customWidth="1"/>
    <col min="27" max="28" width="1.7265625" customWidth="1"/>
    <col min="31" max="32" width="1.7265625" customWidth="1"/>
    <col min="35" max="36" width="1.7265625" customWidth="1"/>
    <col min="39" max="40" width="1.7265625" customWidth="1"/>
    <col min="43" max="44" width="1.7265625" customWidth="1"/>
    <col min="47" max="48" width="1.7265625" customWidth="1"/>
    <col min="51" max="52" width="1.7265625" customWidth="1"/>
    <col min="55" max="56" width="1.7265625" customWidth="1"/>
    <col min="59" max="60" width="1.7265625" customWidth="1"/>
    <col min="63" max="64" width="1.7265625" customWidth="1"/>
    <col min="67" max="68" width="1.7265625" customWidth="1"/>
    <col min="71" max="72" width="1.7265625" customWidth="1"/>
    <col min="75" max="76" width="1.7265625" customWidth="1"/>
    <col min="79" max="80" width="1.7265625" customWidth="1"/>
    <col min="83" max="84" width="1.7265625" customWidth="1"/>
    <col min="87" max="88" width="1.7265625" customWidth="1"/>
    <col min="91" max="92" width="1.7265625" customWidth="1"/>
    <col min="95" max="96" width="1.7265625" customWidth="1"/>
    <col min="99" max="100" width="1.7265625" customWidth="1"/>
    <col min="103" max="104" width="1.7265625" customWidth="1"/>
    <col min="107" max="108" width="1.7265625" customWidth="1"/>
    <col min="111" max="112" width="1.7265625" customWidth="1"/>
    <col min="115" max="116" width="1.7265625" customWidth="1"/>
    <col min="119" max="120" width="1.7265625" customWidth="1"/>
    <col min="123" max="124" width="1.7265625" customWidth="1"/>
    <col min="127" max="128" width="1.7265625" customWidth="1"/>
    <col min="131" max="132" width="1.7265625" customWidth="1"/>
    <col min="135" max="136" width="1.7265625" customWidth="1"/>
    <col min="139" max="140" width="1.7265625" customWidth="1"/>
    <col min="143" max="144" width="1.7265625" customWidth="1"/>
    <col min="147" max="148" width="1.7265625" customWidth="1"/>
    <col min="151" max="152" width="1.7265625" customWidth="1"/>
    <col min="155" max="156" width="1.7265625" customWidth="1"/>
    <col min="159" max="160" width="1.7265625" customWidth="1"/>
    <col min="163" max="164" width="1.7265625" customWidth="1"/>
    <col min="167" max="168" width="1.7265625" customWidth="1"/>
    <col min="171" max="172" width="1.7265625" customWidth="1"/>
    <col min="175" max="176" width="1.7265625" customWidth="1"/>
    <col min="179" max="180" width="1.7265625" customWidth="1"/>
    <col min="183" max="184" width="1.7265625" customWidth="1"/>
    <col min="187" max="188" width="1.7265625" customWidth="1"/>
    <col min="191" max="192" width="1.7265625" customWidth="1"/>
    <col min="195" max="196" width="1.7265625" customWidth="1"/>
    <col min="199" max="200" width="1.7265625" customWidth="1"/>
    <col min="203" max="204" width="1.7265625" customWidth="1"/>
    <col min="207" max="208" width="1.7265625" customWidth="1"/>
    <col min="211" max="212" width="1.7265625" customWidth="1"/>
    <col min="215" max="216" width="1.7265625" customWidth="1"/>
    <col min="219" max="220" width="1.7265625" customWidth="1"/>
    <col min="223" max="224" width="1.7265625" customWidth="1"/>
    <col min="227" max="228" width="1.7265625" customWidth="1"/>
    <col min="231" max="232" width="1.7265625" customWidth="1"/>
    <col min="235" max="236" width="1.7265625" customWidth="1"/>
    <col min="239" max="240" width="1.7265625" customWidth="1"/>
    <col min="243" max="244" width="1.7265625" customWidth="1"/>
    <col min="247" max="248" width="1.7265625" customWidth="1"/>
    <col min="251" max="252" width="1.7265625" customWidth="1"/>
    <col min="255" max="256" width="1.7265625" customWidth="1"/>
    <col min="259" max="260" width="1.7265625" customWidth="1"/>
    <col min="263" max="264" width="1.7265625" customWidth="1"/>
    <col min="267" max="268" width="1.7265625" customWidth="1"/>
    <col min="271" max="272" width="1.7265625" customWidth="1"/>
    <col min="275" max="276" width="1.7265625" customWidth="1"/>
    <col min="279" max="280" width="1.7265625" customWidth="1"/>
    <col min="283" max="284" width="1.7265625" customWidth="1"/>
    <col min="287" max="288" width="1.7265625" customWidth="1"/>
    <col min="291" max="292" width="1.7265625" customWidth="1"/>
    <col min="295" max="296" width="1.7265625" customWidth="1"/>
    <col min="299" max="300" width="1.7265625" customWidth="1"/>
    <col min="303" max="304" width="1.7265625" customWidth="1"/>
    <col min="307" max="308" width="1.7265625" customWidth="1"/>
    <col min="311" max="312" width="1.7265625" customWidth="1"/>
    <col min="315" max="316" width="1.7265625" customWidth="1"/>
    <col min="319" max="320" width="1.7265625" customWidth="1"/>
    <col min="323" max="324" width="1.7265625" customWidth="1"/>
    <col min="327" max="328" width="1.7265625" customWidth="1"/>
    <col min="331" max="332" width="1.7265625" customWidth="1"/>
    <col min="335" max="336" width="1.7265625" customWidth="1"/>
    <col min="339" max="340" width="1.7265625" customWidth="1"/>
    <col min="343" max="344" width="1.7265625" customWidth="1"/>
    <col min="347" max="348" width="1.7265625" customWidth="1"/>
    <col min="351" max="352" width="1.7265625" customWidth="1"/>
    <col min="355" max="356" width="1.7265625" customWidth="1"/>
    <col min="359" max="360" width="1.7265625" customWidth="1"/>
  </cols>
  <sheetData>
    <row r="1" spans="1:360" ht="15.75" customHeight="1" thickBot="1" x14ac:dyDescent="0.4">
      <c r="A1" s="118" t="str">
        <f>"ABRIL 2022"</f>
        <v>ABRIL 2022</v>
      </c>
      <c r="B1" s="119"/>
      <c r="C1" s="119"/>
      <c r="D1" s="119"/>
      <c r="E1" s="119"/>
      <c r="F1" s="120"/>
      <c r="G1" s="60"/>
      <c r="H1" s="60"/>
      <c r="I1" s="118" t="str">
        <f>"MAYO 2022"</f>
        <v>MAYO 2022</v>
      </c>
      <c r="J1" s="119"/>
      <c r="K1" s="119"/>
      <c r="L1" s="119"/>
      <c r="M1" s="119"/>
      <c r="N1" s="120"/>
      <c r="O1" s="60"/>
      <c r="P1" s="60"/>
      <c r="Q1" s="118" t="str">
        <f>"JUNIO 2022"</f>
        <v>JUNIO 2022</v>
      </c>
      <c r="R1" s="119"/>
      <c r="S1" s="119"/>
      <c r="T1" s="119"/>
      <c r="U1" s="119"/>
      <c r="V1" s="120"/>
      <c r="W1" s="60"/>
      <c r="X1" s="60"/>
      <c r="Y1" s="118" t="str">
        <f>"JULIO 2022"</f>
        <v>JULIO 2022</v>
      </c>
      <c r="Z1" s="119"/>
      <c r="AA1" s="119"/>
      <c r="AB1" s="119"/>
      <c r="AC1" s="119"/>
      <c r="AD1" s="120"/>
      <c r="AE1" s="60"/>
      <c r="AF1" s="60"/>
      <c r="AG1" s="118" t="str">
        <f>"AGOSTO 2022"</f>
        <v>AGOSTO 2022</v>
      </c>
      <c r="AH1" s="119"/>
      <c r="AI1" s="119"/>
      <c r="AJ1" s="119"/>
      <c r="AK1" s="119"/>
      <c r="AL1" s="120"/>
      <c r="AM1" s="60"/>
      <c r="AN1" s="60"/>
      <c r="AO1" s="118" t="str">
        <f>"SEPTIEMBRE 2022"</f>
        <v>SEPTIEMBRE 2022</v>
      </c>
      <c r="AP1" s="119"/>
      <c r="AQ1" s="119"/>
      <c r="AR1" s="119"/>
      <c r="AS1" s="119"/>
      <c r="AT1" s="120"/>
      <c r="AU1" s="60"/>
      <c r="AV1" s="60"/>
      <c r="AW1" s="118" t="str">
        <f>"OCTUBRE 2022"</f>
        <v>OCTUBRE 2022</v>
      </c>
      <c r="AX1" s="119"/>
      <c r="AY1" s="119"/>
      <c r="AZ1" s="119"/>
      <c r="BA1" s="119"/>
      <c r="BB1" s="120"/>
      <c r="BC1" s="60"/>
      <c r="BD1" s="60"/>
      <c r="BE1" s="118" t="str">
        <f>"NOVIEMBRE 2022"</f>
        <v>NOVIEMBRE 2022</v>
      </c>
      <c r="BF1" s="119"/>
      <c r="BG1" s="119"/>
      <c r="BH1" s="119"/>
      <c r="BI1" s="119"/>
      <c r="BJ1" s="120"/>
      <c r="BK1" s="60"/>
      <c r="BL1" s="60"/>
      <c r="BM1" s="118" t="str">
        <f>"DICIEMBRE 2022"</f>
        <v>DICIEMBRE 2022</v>
      </c>
      <c r="BN1" s="119"/>
      <c r="BO1" s="119"/>
      <c r="BP1" s="119"/>
      <c r="BQ1" s="119"/>
      <c r="BR1" s="120"/>
      <c r="BS1" s="60"/>
      <c r="BT1" s="60"/>
      <c r="BU1" s="118" t="str">
        <f>"ENERO 2023"</f>
        <v>ENERO 2023</v>
      </c>
      <c r="BV1" s="119"/>
      <c r="BW1" s="119"/>
      <c r="BX1" s="119"/>
      <c r="BY1" s="119"/>
      <c r="BZ1" s="120"/>
      <c r="CA1" s="60"/>
      <c r="CB1" s="60"/>
      <c r="CC1" s="118" t="str">
        <f>"FEBRERO 2023"</f>
        <v>FEBRERO 2023</v>
      </c>
      <c r="CD1" s="119"/>
      <c r="CE1" s="119"/>
      <c r="CF1" s="119"/>
      <c r="CG1" s="119"/>
      <c r="CH1" s="120"/>
      <c r="CI1" s="60"/>
      <c r="CJ1" s="60"/>
      <c r="CK1" s="118" t="str">
        <f>"MARZO 2023"</f>
        <v>MARZO 2023</v>
      </c>
      <c r="CL1" s="119"/>
      <c r="CM1" s="119"/>
      <c r="CN1" s="119"/>
      <c r="CO1" s="119"/>
      <c r="CP1" s="120"/>
      <c r="CQ1" s="60"/>
      <c r="CR1" s="60"/>
      <c r="CS1" s="121" t="str">
        <f>"ABRIL 2023"</f>
        <v>ABRIL 2023</v>
      </c>
      <c r="CT1" s="122"/>
      <c r="CU1" s="122"/>
      <c r="CV1" s="122"/>
      <c r="CW1" s="122"/>
      <c r="CX1" s="122"/>
      <c r="CY1" s="122"/>
      <c r="CZ1" s="123"/>
      <c r="DA1" s="118" t="str">
        <f>"MAYO 2023"</f>
        <v>MAYO 2023</v>
      </c>
      <c r="DB1" s="119"/>
      <c r="DC1" s="119"/>
      <c r="DD1" s="119"/>
      <c r="DE1" s="119"/>
      <c r="DF1" s="119"/>
      <c r="DG1" s="119"/>
      <c r="DH1" s="120"/>
      <c r="DI1" s="121" t="str">
        <f>"JUNIO 2023"</f>
        <v>JUNIO 2023</v>
      </c>
      <c r="DJ1" s="122"/>
      <c r="DK1" s="122"/>
      <c r="DL1" s="122"/>
      <c r="DM1" s="122"/>
      <c r="DN1" s="122"/>
      <c r="DO1" s="122"/>
      <c r="DP1" s="123"/>
      <c r="DQ1" s="118" t="str">
        <f>"JULIO 2023"</f>
        <v>JULIO 2023</v>
      </c>
      <c r="DR1" s="119"/>
      <c r="DS1" s="119"/>
      <c r="DT1" s="119"/>
      <c r="DU1" s="119"/>
      <c r="DV1" s="119"/>
      <c r="DW1" s="119"/>
      <c r="DX1" s="120"/>
      <c r="DY1" s="121" t="str">
        <f>"AGOSTO 2023"</f>
        <v>AGOSTO 2023</v>
      </c>
      <c r="DZ1" s="122"/>
      <c r="EA1" s="122"/>
      <c r="EB1" s="122"/>
      <c r="EC1" s="122"/>
      <c r="ED1" s="122"/>
      <c r="EE1" s="122"/>
      <c r="EF1" s="123"/>
      <c r="EG1" s="118" t="str">
        <f>"SEPTIEMBRE 2023"</f>
        <v>SEPTIEMBRE 2023</v>
      </c>
      <c r="EH1" s="119"/>
      <c r="EI1" s="119"/>
      <c r="EJ1" s="119"/>
      <c r="EK1" s="119"/>
      <c r="EL1" s="119"/>
      <c r="EM1" s="119"/>
      <c r="EN1" s="120"/>
      <c r="EO1" s="121" t="str">
        <f>"OCTUBRE 2023"</f>
        <v>OCTUBRE 2023</v>
      </c>
      <c r="EP1" s="122"/>
      <c r="EQ1" s="122"/>
      <c r="ER1" s="122"/>
      <c r="ES1" s="122"/>
      <c r="ET1" s="122"/>
      <c r="EU1" s="122"/>
      <c r="EV1" s="123"/>
      <c r="EW1" s="118" t="str">
        <f>"NOVIEMBRE 2023"</f>
        <v>NOVIEMBRE 2023</v>
      </c>
      <c r="EX1" s="119"/>
      <c r="EY1" s="119"/>
      <c r="EZ1" s="119"/>
      <c r="FA1" s="119"/>
      <c r="FB1" s="119"/>
      <c r="FC1" s="119"/>
      <c r="FD1" s="120"/>
      <c r="FE1" s="121" t="str">
        <f>"DICIEMBRE 2023"</f>
        <v>DICIEMBRE 2023</v>
      </c>
      <c r="FF1" s="122"/>
      <c r="FG1" s="122"/>
      <c r="FH1" s="122"/>
      <c r="FI1" s="122"/>
      <c r="FJ1" s="122"/>
      <c r="FK1" s="122"/>
      <c r="FL1" s="123"/>
      <c r="FM1" s="118" t="str">
        <f>"ENERO 2024"</f>
        <v>ENERO 2024</v>
      </c>
      <c r="FN1" s="119"/>
      <c r="FO1" s="119"/>
      <c r="FP1" s="119"/>
      <c r="FQ1" s="119"/>
      <c r="FR1" s="119"/>
      <c r="FS1" s="119"/>
      <c r="FT1" s="120"/>
      <c r="FU1" s="121" t="str">
        <f>"FEBRERO 2024"</f>
        <v>FEBRERO 2024</v>
      </c>
      <c r="FV1" s="122"/>
      <c r="FW1" s="122"/>
      <c r="FX1" s="122"/>
      <c r="FY1" s="122"/>
      <c r="FZ1" s="122"/>
      <c r="GA1" s="122"/>
      <c r="GB1" s="123"/>
      <c r="GC1" s="118" t="str">
        <f>"MARZO 2024"</f>
        <v>MARZO 2024</v>
      </c>
      <c r="GD1" s="119"/>
      <c r="GE1" s="119"/>
      <c r="GF1" s="119"/>
      <c r="GG1" s="119"/>
      <c r="GH1" s="119"/>
      <c r="GI1" s="119"/>
      <c r="GJ1" s="120"/>
      <c r="GK1" s="121" t="str">
        <f>"ABRIL 2024"</f>
        <v>ABRIL 2024</v>
      </c>
      <c r="GL1" s="122"/>
      <c r="GM1" s="122"/>
      <c r="GN1" s="122"/>
      <c r="GO1" s="122"/>
      <c r="GP1" s="122"/>
      <c r="GQ1" s="122"/>
      <c r="GR1" s="123"/>
      <c r="GS1" s="118" t="str">
        <f>"MAYO 2024"</f>
        <v>MAYO 2024</v>
      </c>
      <c r="GT1" s="119"/>
      <c r="GU1" s="119"/>
      <c r="GV1" s="119"/>
      <c r="GW1" s="119"/>
      <c r="GX1" s="119"/>
      <c r="GY1" s="119"/>
      <c r="GZ1" s="120"/>
      <c r="HA1" s="121" t="str">
        <f>"JUNIO 2024"</f>
        <v>JUNIO 2024</v>
      </c>
      <c r="HB1" s="122"/>
      <c r="HC1" s="122"/>
      <c r="HD1" s="122"/>
      <c r="HE1" s="122"/>
      <c r="HF1" s="122"/>
      <c r="HG1" s="122"/>
      <c r="HH1" s="123"/>
      <c r="HI1" s="118" t="str">
        <f>"JULIO 2024"</f>
        <v>JULIO 2024</v>
      </c>
      <c r="HJ1" s="119"/>
      <c r="HK1" s="119"/>
      <c r="HL1" s="119"/>
      <c r="HM1" s="119"/>
      <c r="HN1" s="119"/>
      <c r="HO1" s="119"/>
      <c r="HP1" s="120"/>
      <c r="HQ1" s="121" t="str">
        <f>"AGOSTO 2024"</f>
        <v>AGOSTO 2024</v>
      </c>
      <c r="HR1" s="122"/>
      <c r="HS1" s="122"/>
      <c r="HT1" s="122"/>
      <c r="HU1" s="122"/>
      <c r="HV1" s="122"/>
      <c r="HW1" s="122"/>
      <c r="HX1" s="123"/>
      <c r="HY1" s="118" t="str">
        <f>"SEPTIEMBRE 2024"</f>
        <v>SEPTIEMBRE 2024</v>
      </c>
      <c r="HZ1" s="119"/>
      <c r="IA1" s="119"/>
      <c r="IB1" s="119"/>
      <c r="IC1" s="119"/>
      <c r="ID1" s="119"/>
      <c r="IE1" s="119"/>
      <c r="IF1" s="120"/>
      <c r="IG1" s="121" t="str">
        <f>"OCTUBRE 2024"</f>
        <v>OCTUBRE 2024</v>
      </c>
      <c r="IH1" s="122"/>
      <c r="II1" s="122"/>
      <c r="IJ1" s="122"/>
      <c r="IK1" s="122"/>
      <c r="IL1" s="122"/>
      <c r="IM1" s="122"/>
      <c r="IN1" s="123"/>
      <c r="IO1" s="118" t="str">
        <f>"NOVIEMBRE 2024"</f>
        <v>NOVIEMBRE 2024</v>
      </c>
      <c r="IP1" s="119"/>
      <c r="IQ1" s="119"/>
      <c r="IR1" s="119"/>
      <c r="IS1" s="119"/>
      <c r="IT1" s="119"/>
      <c r="IU1" s="119"/>
      <c r="IV1" s="120"/>
      <c r="IW1" s="121" t="str">
        <f>"DICIEMBRE 2024"</f>
        <v>DICIEMBRE 2024</v>
      </c>
      <c r="IX1" s="122"/>
      <c r="IY1" s="122"/>
      <c r="IZ1" s="122"/>
      <c r="JA1" s="122"/>
      <c r="JB1" s="122"/>
      <c r="JC1" s="122"/>
      <c r="JD1" s="123"/>
      <c r="JE1" s="121" t="str">
        <f>"ENERO 2025"</f>
        <v>ENERO 2025</v>
      </c>
      <c r="JF1" s="122"/>
      <c r="JG1" s="122"/>
      <c r="JH1" s="122"/>
      <c r="JI1" s="122"/>
      <c r="JJ1" s="122"/>
      <c r="JK1" s="122"/>
      <c r="JL1" s="123"/>
      <c r="JM1" s="121" t="str">
        <f>"FEBRERO 2025"</f>
        <v>FEBRERO 2025</v>
      </c>
      <c r="JN1" s="122"/>
      <c r="JO1" s="122"/>
      <c r="JP1" s="122"/>
      <c r="JQ1" s="122"/>
      <c r="JR1" s="122"/>
      <c r="JS1" s="122"/>
      <c r="JT1" s="123"/>
      <c r="JU1" s="121" t="str">
        <f>"MARZO 2025"</f>
        <v>MARZO 2025</v>
      </c>
      <c r="JV1" s="122"/>
      <c r="JW1" s="122"/>
      <c r="JX1" s="122"/>
      <c r="JY1" s="122"/>
      <c r="JZ1" s="122"/>
      <c r="KA1" s="122"/>
      <c r="KB1" s="123"/>
      <c r="KC1" s="121" t="str">
        <f>"ABRIL 2025"</f>
        <v>ABRIL 2025</v>
      </c>
      <c r="KD1" s="122"/>
      <c r="KE1" s="122"/>
      <c r="KF1" s="122"/>
      <c r="KG1" s="122"/>
      <c r="KH1" s="122"/>
      <c r="KI1" s="122"/>
      <c r="KJ1" s="123"/>
      <c r="KK1" s="121" t="str">
        <f>"MAYO 2025"</f>
        <v>MAYO 2025</v>
      </c>
      <c r="KL1" s="122"/>
      <c r="KM1" s="122"/>
      <c r="KN1" s="122"/>
      <c r="KO1" s="122"/>
      <c r="KP1" s="122"/>
      <c r="KQ1" s="122"/>
      <c r="KR1" s="123"/>
      <c r="KS1" s="121" t="str">
        <f>"JUNIO 2025"</f>
        <v>JUNIO 2025</v>
      </c>
      <c r="KT1" s="122"/>
      <c r="KU1" s="122"/>
      <c r="KV1" s="122"/>
      <c r="KW1" s="122"/>
      <c r="KX1" s="122"/>
      <c r="KY1" s="122"/>
      <c r="KZ1" s="123"/>
      <c r="LA1" s="121" t="str">
        <f>"JULIO 2025"</f>
        <v>JULIO 2025</v>
      </c>
      <c r="LB1" s="122"/>
      <c r="LC1" s="122"/>
      <c r="LD1" s="122"/>
      <c r="LE1" s="122"/>
      <c r="LF1" s="122"/>
      <c r="LG1" s="122"/>
      <c r="LH1" s="123"/>
      <c r="LI1" s="121" t="str">
        <f>"AGOSTO 2025"</f>
        <v>AGOSTO 2025</v>
      </c>
      <c r="LJ1" s="122"/>
      <c r="LK1" s="122"/>
      <c r="LL1" s="122"/>
      <c r="LM1" s="122"/>
      <c r="LN1" s="122"/>
      <c r="LO1" s="122"/>
      <c r="LP1" s="123"/>
      <c r="LQ1" s="121" t="str">
        <f>"SEPTIEMBRE 2025"</f>
        <v>SEPTIEMBRE 2025</v>
      </c>
      <c r="LR1" s="122"/>
      <c r="LS1" s="122"/>
      <c r="LT1" s="122"/>
      <c r="LU1" s="122"/>
      <c r="LV1" s="122"/>
      <c r="LW1" s="122"/>
      <c r="LX1" s="123"/>
      <c r="LY1" s="121" t="str">
        <f>"OCTUBRE 2025"</f>
        <v>OCTUBRE 2025</v>
      </c>
      <c r="LZ1" s="122"/>
      <c r="MA1" s="122"/>
      <c r="MB1" s="122"/>
      <c r="MC1" s="122"/>
      <c r="MD1" s="122"/>
      <c r="ME1" s="122"/>
      <c r="MF1" s="123"/>
      <c r="MG1" s="121" t="str">
        <f>"NOVIEMBRE 2025"</f>
        <v>NOVIEMBRE 2025</v>
      </c>
      <c r="MH1" s="122"/>
      <c r="MI1" s="122"/>
      <c r="MJ1" s="122"/>
      <c r="MK1" s="122"/>
      <c r="ML1" s="122"/>
      <c r="MM1" s="122"/>
      <c r="MN1" s="123"/>
      <c r="MO1" s="121" t="str">
        <f>"DICIEMBRE 2025"</f>
        <v>DICIEMBRE 2025</v>
      </c>
      <c r="MP1" s="122"/>
      <c r="MQ1" s="122"/>
      <c r="MR1" s="122"/>
      <c r="MS1" s="122"/>
      <c r="MT1" s="122"/>
      <c r="MU1" s="122"/>
      <c r="MV1" s="123"/>
    </row>
    <row r="2" spans="1:360" ht="15.75" customHeight="1" thickBot="1" x14ac:dyDescent="0.4">
      <c r="A2" s="130" t="s">
        <v>0</v>
      </c>
      <c r="B2" s="131"/>
      <c r="C2" s="61"/>
      <c r="D2" s="61"/>
      <c r="E2" s="133" t="s">
        <v>1</v>
      </c>
      <c r="F2" s="135"/>
      <c r="G2" s="61"/>
      <c r="H2" s="61"/>
      <c r="I2" s="130" t="s">
        <v>0</v>
      </c>
      <c r="J2" s="131"/>
      <c r="K2" s="61"/>
      <c r="L2" s="61"/>
      <c r="M2" s="133" t="s">
        <v>1</v>
      </c>
      <c r="N2" s="135"/>
      <c r="O2" s="61"/>
      <c r="P2" s="61"/>
      <c r="Q2" s="130" t="s">
        <v>0</v>
      </c>
      <c r="R2" s="131"/>
      <c r="S2" s="61"/>
      <c r="T2" s="61"/>
      <c r="U2" s="133" t="s">
        <v>1</v>
      </c>
      <c r="V2" s="135"/>
      <c r="W2" s="61"/>
      <c r="X2" s="61"/>
      <c r="Y2" s="130" t="s">
        <v>0</v>
      </c>
      <c r="Z2" s="131"/>
      <c r="AA2" s="61"/>
      <c r="AB2" s="61"/>
      <c r="AC2" s="133" t="s">
        <v>1</v>
      </c>
      <c r="AD2" s="135"/>
      <c r="AE2" s="61"/>
      <c r="AF2" s="61"/>
      <c r="AG2" s="130" t="s">
        <v>0</v>
      </c>
      <c r="AH2" s="131"/>
      <c r="AI2" s="61"/>
      <c r="AJ2" s="61"/>
      <c r="AK2" s="133" t="s">
        <v>1</v>
      </c>
      <c r="AL2" s="135"/>
      <c r="AM2" s="61"/>
      <c r="AN2" s="61"/>
      <c r="AO2" s="130" t="s">
        <v>0</v>
      </c>
      <c r="AP2" s="131"/>
      <c r="AQ2" s="61"/>
      <c r="AR2" s="61"/>
      <c r="AS2" s="133" t="s">
        <v>1</v>
      </c>
      <c r="AT2" s="135"/>
      <c r="AU2" s="61"/>
      <c r="AV2" s="61"/>
      <c r="AW2" s="130" t="s">
        <v>0</v>
      </c>
      <c r="AX2" s="131"/>
      <c r="AY2" s="61"/>
      <c r="AZ2" s="61"/>
      <c r="BA2" s="133" t="s">
        <v>1</v>
      </c>
      <c r="BB2" s="135"/>
      <c r="BC2" s="61"/>
      <c r="BD2" s="61"/>
      <c r="BE2" s="130" t="s">
        <v>0</v>
      </c>
      <c r="BF2" s="131"/>
      <c r="BG2" s="61"/>
      <c r="BH2" s="61"/>
      <c r="BI2" s="133" t="s">
        <v>1</v>
      </c>
      <c r="BJ2" s="135"/>
      <c r="BK2" s="61"/>
      <c r="BL2" s="61"/>
      <c r="BM2" s="130" t="s">
        <v>0</v>
      </c>
      <c r="BN2" s="131"/>
      <c r="BO2" s="61"/>
      <c r="BP2" s="61"/>
      <c r="BQ2" s="133" t="s">
        <v>1</v>
      </c>
      <c r="BR2" s="135"/>
      <c r="BS2" s="61"/>
      <c r="BT2" s="61"/>
      <c r="BU2" s="130" t="s">
        <v>0</v>
      </c>
      <c r="BV2" s="131"/>
      <c r="BW2" s="61"/>
      <c r="BX2" s="61"/>
      <c r="BY2" s="133" t="s">
        <v>1</v>
      </c>
      <c r="BZ2" s="135"/>
      <c r="CA2" s="61"/>
      <c r="CB2" s="61"/>
      <c r="CC2" s="130" t="s">
        <v>0</v>
      </c>
      <c r="CD2" s="131"/>
      <c r="CE2" s="61"/>
      <c r="CF2" s="61"/>
      <c r="CG2" s="133" t="s">
        <v>1</v>
      </c>
      <c r="CH2" s="135"/>
      <c r="CI2" s="61"/>
      <c r="CJ2" s="61"/>
      <c r="CK2" s="130" t="s">
        <v>0</v>
      </c>
      <c r="CL2" s="131"/>
      <c r="CM2" s="61"/>
      <c r="CN2" s="61"/>
      <c r="CO2" s="133" t="s">
        <v>1</v>
      </c>
      <c r="CP2" s="135"/>
      <c r="CQ2" s="61"/>
      <c r="CR2" s="61"/>
      <c r="CS2" s="130" t="s">
        <v>0</v>
      </c>
      <c r="CT2" s="131"/>
      <c r="CU2" s="61"/>
      <c r="CV2" s="61"/>
      <c r="CW2" s="133" t="s">
        <v>1</v>
      </c>
      <c r="CX2" s="135"/>
      <c r="CY2" s="61"/>
      <c r="CZ2" s="61"/>
      <c r="DA2" s="130" t="s">
        <v>0</v>
      </c>
      <c r="DB2" s="131"/>
      <c r="DC2" s="61"/>
      <c r="DD2" s="61"/>
      <c r="DE2" s="133" t="s">
        <v>1</v>
      </c>
      <c r="DF2" s="135"/>
      <c r="DG2" s="61"/>
      <c r="DH2" s="61"/>
      <c r="DI2" s="130" t="s">
        <v>0</v>
      </c>
      <c r="DJ2" s="131"/>
      <c r="DK2" s="61"/>
      <c r="DL2" s="61"/>
      <c r="DM2" s="133" t="s">
        <v>1</v>
      </c>
      <c r="DN2" s="135"/>
      <c r="DO2" s="61"/>
      <c r="DP2" s="61"/>
      <c r="DQ2" s="130" t="s">
        <v>0</v>
      </c>
      <c r="DR2" s="131"/>
      <c r="DS2" s="61"/>
      <c r="DT2" s="61"/>
      <c r="DU2" s="133" t="s">
        <v>1</v>
      </c>
      <c r="DV2" s="135"/>
      <c r="DW2" s="61"/>
      <c r="DX2" s="61"/>
      <c r="DY2" s="130" t="s">
        <v>0</v>
      </c>
      <c r="DZ2" s="131"/>
      <c r="EA2" s="61"/>
      <c r="EB2" s="61"/>
      <c r="EC2" s="133" t="s">
        <v>1</v>
      </c>
      <c r="ED2" s="135"/>
      <c r="EE2" s="61"/>
      <c r="EF2" s="61"/>
      <c r="EG2" s="130" t="s">
        <v>0</v>
      </c>
      <c r="EH2" s="131"/>
      <c r="EI2" s="61"/>
      <c r="EJ2" s="61"/>
      <c r="EK2" s="133" t="s">
        <v>1</v>
      </c>
      <c r="EL2" s="135"/>
      <c r="EM2" s="61"/>
      <c r="EN2" s="61"/>
      <c r="EO2" s="130" t="s">
        <v>0</v>
      </c>
      <c r="EP2" s="131"/>
      <c r="EQ2" s="61"/>
      <c r="ER2" s="61"/>
      <c r="ES2" s="133" t="s">
        <v>1</v>
      </c>
      <c r="ET2" s="135"/>
      <c r="EU2" s="61"/>
      <c r="EV2" s="61"/>
      <c r="EW2" s="130" t="s">
        <v>0</v>
      </c>
      <c r="EX2" s="131"/>
      <c r="EY2" s="61"/>
      <c r="EZ2" s="61"/>
      <c r="FA2" s="133" t="s">
        <v>1</v>
      </c>
      <c r="FB2" s="135"/>
      <c r="FC2" s="61"/>
      <c r="FD2" s="61"/>
      <c r="FE2" s="130" t="s">
        <v>0</v>
      </c>
      <c r="FF2" s="131"/>
      <c r="FG2" s="61"/>
      <c r="FH2" s="61"/>
      <c r="FI2" s="133" t="s">
        <v>1</v>
      </c>
      <c r="FJ2" s="135"/>
      <c r="FK2" s="61"/>
      <c r="FL2" s="61"/>
      <c r="FM2" s="130" t="s">
        <v>0</v>
      </c>
      <c r="FN2" s="131"/>
      <c r="FO2" s="61"/>
      <c r="FP2" s="61"/>
      <c r="FQ2" s="133" t="s">
        <v>1</v>
      </c>
      <c r="FR2" s="135"/>
      <c r="FS2" s="61"/>
      <c r="FT2" s="61"/>
      <c r="FU2" s="130" t="s">
        <v>0</v>
      </c>
      <c r="FV2" s="131"/>
      <c r="FW2" s="61"/>
      <c r="FX2" s="61"/>
      <c r="FY2" s="133" t="s">
        <v>1</v>
      </c>
      <c r="FZ2" s="135"/>
      <c r="GA2" s="61"/>
      <c r="GB2" s="61"/>
      <c r="GC2" s="124" t="s">
        <v>0</v>
      </c>
      <c r="GD2" s="125"/>
      <c r="GE2" s="61"/>
      <c r="GF2" s="61"/>
      <c r="GG2" s="127" t="s">
        <v>1</v>
      </c>
      <c r="GH2" s="129"/>
      <c r="GI2" s="61"/>
      <c r="GJ2" s="61"/>
      <c r="GK2" s="130" t="s">
        <v>0</v>
      </c>
      <c r="GL2" s="131"/>
      <c r="GM2" s="61"/>
      <c r="GN2" s="61"/>
      <c r="GO2" s="133" t="s">
        <v>1</v>
      </c>
      <c r="GP2" s="135"/>
      <c r="GQ2" s="61"/>
      <c r="GR2" s="61"/>
      <c r="GS2" s="130" t="s">
        <v>0</v>
      </c>
      <c r="GT2" s="131"/>
      <c r="GU2" s="61"/>
      <c r="GV2" s="61"/>
      <c r="GW2" s="133" t="s">
        <v>1</v>
      </c>
      <c r="GX2" s="135"/>
      <c r="GY2" s="61"/>
      <c r="GZ2" s="61"/>
      <c r="HA2" s="130" t="s">
        <v>0</v>
      </c>
      <c r="HB2" s="131"/>
      <c r="HC2" s="61"/>
      <c r="HD2" s="61"/>
      <c r="HE2" s="133" t="s">
        <v>1</v>
      </c>
      <c r="HF2" s="135"/>
      <c r="HG2" s="61"/>
      <c r="HH2" s="61"/>
      <c r="HI2" s="124" t="s">
        <v>0</v>
      </c>
      <c r="HJ2" s="125"/>
      <c r="HK2" s="61"/>
      <c r="HL2" s="61"/>
      <c r="HM2" s="127" t="s">
        <v>1</v>
      </c>
      <c r="HN2" s="129"/>
      <c r="HO2" s="61"/>
      <c r="HP2" s="61"/>
      <c r="HQ2" s="130" t="s">
        <v>0</v>
      </c>
      <c r="HR2" s="131"/>
      <c r="HS2" s="61"/>
      <c r="HT2" s="61"/>
      <c r="HU2" s="133" t="s">
        <v>1</v>
      </c>
      <c r="HV2" s="135"/>
      <c r="HW2" s="61"/>
      <c r="HX2" s="61"/>
      <c r="HY2" s="130" t="s">
        <v>0</v>
      </c>
      <c r="HZ2" s="131"/>
      <c r="IA2" s="61"/>
      <c r="IB2" s="61"/>
      <c r="IC2" s="133" t="s">
        <v>1</v>
      </c>
      <c r="ID2" s="135"/>
      <c r="IE2" s="61"/>
      <c r="IF2" s="61"/>
      <c r="IG2" s="130" t="s">
        <v>0</v>
      </c>
      <c r="IH2" s="131"/>
      <c r="II2" s="61"/>
      <c r="IJ2" s="61"/>
      <c r="IK2" s="133" t="s">
        <v>1</v>
      </c>
      <c r="IL2" s="135"/>
      <c r="IM2" s="61"/>
      <c r="IN2" s="61"/>
      <c r="IO2" s="124" t="s">
        <v>0</v>
      </c>
      <c r="IP2" s="125"/>
      <c r="IQ2" s="61"/>
      <c r="IR2" s="61"/>
      <c r="IS2" s="127" t="s">
        <v>1</v>
      </c>
      <c r="IT2" s="129"/>
      <c r="IU2" s="61"/>
      <c r="IV2" s="61"/>
      <c r="IW2" s="130" t="s">
        <v>0</v>
      </c>
      <c r="IX2" s="131"/>
      <c r="IY2" s="61"/>
      <c r="IZ2" s="61"/>
      <c r="JA2" s="133" t="s">
        <v>1</v>
      </c>
      <c r="JB2" s="135"/>
      <c r="JC2" s="61"/>
      <c r="JD2" s="61"/>
      <c r="JE2" s="130" t="s">
        <v>0</v>
      </c>
      <c r="JF2" s="131"/>
      <c r="JG2" s="61"/>
      <c r="JH2" s="61"/>
      <c r="JI2" s="133" t="s">
        <v>1</v>
      </c>
      <c r="JJ2" s="135"/>
      <c r="JK2" s="61"/>
      <c r="JL2" s="61"/>
      <c r="JM2" s="130" t="s">
        <v>0</v>
      </c>
      <c r="JN2" s="131"/>
      <c r="JO2" s="61"/>
      <c r="JP2" s="61"/>
      <c r="JQ2" s="133" t="s">
        <v>1</v>
      </c>
      <c r="JR2" s="135"/>
      <c r="JS2" s="61"/>
      <c r="JT2" s="61"/>
      <c r="JU2" s="130" t="s">
        <v>0</v>
      </c>
      <c r="JV2" s="131"/>
      <c r="JW2" s="61"/>
      <c r="JX2" s="61"/>
      <c r="JY2" s="133" t="s">
        <v>1</v>
      </c>
      <c r="JZ2" s="135"/>
      <c r="KA2" s="61"/>
      <c r="KB2" s="61"/>
      <c r="KC2" s="130" t="s">
        <v>0</v>
      </c>
      <c r="KD2" s="131"/>
      <c r="KE2" s="61"/>
      <c r="KF2" s="61"/>
      <c r="KG2" s="133" t="s">
        <v>1</v>
      </c>
      <c r="KH2" s="135"/>
      <c r="KI2" s="61"/>
      <c r="KJ2" s="61"/>
      <c r="KK2" s="130" t="s">
        <v>0</v>
      </c>
      <c r="KL2" s="131"/>
      <c r="KM2" s="61"/>
      <c r="KN2" s="61"/>
      <c r="KO2" s="133" t="s">
        <v>1</v>
      </c>
      <c r="KP2" s="135"/>
      <c r="KQ2" s="61"/>
      <c r="KR2" s="61"/>
      <c r="KS2" s="130" t="s">
        <v>0</v>
      </c>
      <c r="KT2" s="131"/>
      <c r="KU2" s="61"/>
      <c r="KV2" s="61"/>
      <c r="KW2" s="133" t="s">
        <v>1</v>
      </c>
      <c r="KX2" s="135"/>
      <c r="KY2" s="61"/>
      <c r="KZ2" s="61"/>
      <c r="LA2" s="130" t="s">
        <v>0</v>
      </c>
      <c r="LB2" s="131"/>
      <c r="LC2" s="61"/>
      <c r="LD2" s="61"/>
      <c r="LE2" s="133" t="s">
        <v>1</v>
      </c>
      <c r="LF2" s="135"/>
      <c r="LG2" s="61"/>
      <c r="LH2" s="61"/>
      <c r="LI2" s="130" t="s">
        <v>0</v>
      </c>
      <c r="LJ2" s="131"/>
      <c r="LK2" s="61"/>
      <c r="LL2" s="61"/>
      <c r="LM2" s="133" t="s">
        <v>1</v>
      </c>
      <c r="LN2" s="135"/>
      <c r="LO2" s="61"/>
      <c r="LP2" s="61"/>
      <c r="LQ2" s="130" t="s">
        <v>0</v>
      </c>
      <c r="LR2" s="131"/>
      <c r="LS2" s="61"/>
      <c r="LT2" s="61"/>
      <c r="LU2" s="133" t="s">
        <v>1</v>
      </c>
      <c r="LV2" s="135"/>
      <c r="LW2" s="61"/>
      <c r="LX2" s="61"/>
      <c r="LY2" s="130" t="s">
        <v>0</v>
      </c>
      <c r="LZ2" s="131"/>
      <c r="MA2" s="61"/>
      <c r="MB2" s="61"/>
      <c r="MC2" s="133" t="s">
        <v>1</v>
      </c>
      <c r="MD2" s="135"/>
      <c r="ME2" s="61"/>
      <c r="MF2" s="61"/>
      <c r="MG2" s="130" t="s">
        <v>0</v>
      </c>
      <c r="MH2" s="131"/>
      <c r="MI2" s="61"/>
      <c r="MJ2" s="61"/>
      <c r="MK2" s="133" t="s">
        <v>1</v>
      </c>
      <c r="ML2" s="135"/>
      <c r="MM2" s="61"/>
      <c r="MN2" s="61"/>
      <c r="MO2" s="130" t="s">
        <v>0</v>
      </c>
      <c r="MP2" s="131"/>
      <c r="MQ2" s="61"/>
      <c r="MR2" s="61"/>
      <c r="MS2" s="133" t="s">
        <v>1</v>
      </c>
      <c r="MT2" s="135"/>
      <c r="MU2" s="61"/>
      <c r="MV2" s="61"/>
    </row>
    <row r="3" spans="1:360" ht="26.5" thickBot="1" x14ac:dyDescent="0.4">
      <c r="A3" s="44" t="s">
        <v>16</v>
      </c>
      <c r="B3" s="56" t="s">
        <v>17</v>
      </c>
      <c r="C3" s="62"/>
      <c r="D3" s="62"/>
      <c r="E3" s="44" t="s">
        <v>16</v>
      </c>
      <c r="F3" s="56" t="s">
        <v>17</v>
      </c>
      <c r="G3" s="62"/>
      <c r="H3" s="62"/>
      <c r="I3" s="44" t="s">
        <v>16</v>
      </c>
      <c r="J3" s="56" t="s">
        <v>17</v>
      </c>
      <c r="K3" s="62"/>
      <c r="L3" s="62"/>
      <c r="M3" s="44" t="s">
        <v>16</v>
      </c>
      <c r="N3" s="56" t="s">
        <v>17</v>
      </c>
      <c r="O3" s="62"/>
      <c r="P3" s="62"/>
      <c r="Q3" s="44" t="s">
        <v>16</v>
      </c>
      <c r="R3" s="56" t="s">
        <v>17</v>
      </c>
      <c r="S3" s="62"/>
      <c r="T3" s="62"/>
      <c r="U3" s="44" t="s">
        <v>16</v>
      </c>
      <c r="V3" s="56" t="s">
        <v>17</v>
      </c>
      <c r="W3" s="62"/>
      <c r="X3" s="62"/>
      <c r="Y3" s="44" t="s">
        <v>16</v>
      </c>
      <c r="Z3" s="56" t="s">
        <v>17</v>
      </c>
      <c r="AA3" s="62"/>
      <c r="AB3" s="62"/>
      <c r="AC3" s="44" t="s">
        <v>16</v>
      </c>
      <c r="AD3" s="56" t="s">
        <v>17</v>
      </c>
      <c r="AE3" s="62"/>
      <c r="AF3" s="62"/>
      <c r="AG3" s="44" t="s">
        <v>16</v>
      </c>
      <c r="AH3" s="56" t="s">
        <v>17</v>
      </c>
      <c r="AI3" s="62"/>
      <c r="AJ3" s="62"/>
      <c r="AK3" s="44" t="s">
        <v>16</v>
      </c>
      <c r="AL3" s="56" t="s">
        <v>17</v>
      </c>
      <c r="AM3" s="62"/>
      <c r="AN3" s="62"/>
      <c r="AO3" s="44" t="s">
        <v>16</v>
      </c>
      <c r="AP3" s="56" t="s">
        <v>17</v>
      </c>
      <c r="AQ3" s="62"/>
      <c r="AR3" s="62"/>
      <c r="AS3" s="44" t="s">
        <v>16</v>
      </c>
      <c r="AT3" s="56" t="s">
        <v>17</v>
      </c>
      <c r="AU3" s="62"/>
      <c r="AV3" s="62"/>
      <c r="AW3" s="44" t="s">
        <v>16</v>
      </c>
      <c r="AX3" s="56" t="s">
        <v>17</v>
      </c>
      <c r="AY3" s="62"/>
      <c r="AZ3" s="62"/>
      <c r="BA3" s="44" t="s">
        <v>16</v>
      </c>
      <c r="BB3" s="56" t="s">
        <v>17</v>
      </c>
      <c r="BC3" s="62"/>
      <c r="BD3" s="62"/>
      <c r="BE3" s="44" t="s">
        <v>16</v>
      </c>
      <c r="BF3" s="56" t="s">
        <v>17</v>
      </c>
      <c r="BG3" s="62"/>
      <c r="BH3" s="62"/>
      <c r="BI3" s="44" t="s">
        <v>16</v>
      </c>
      <c r="BJ3" s="56" t="s">
        <v>17</v>
      </c>
      <c r="BK3" s="62"/>
      <c r="BL3" s="62"/>
      <c r="BM3" s="44" t="s">
        <v>16</v>
      </c>
      <c r="BN3" s="56" t="s">
        <v>17</v>
      </c>
      <c r="BO3" s="62"/>
      <c r="BP3" s="62"/>
      <c r="BQ3" s="44" t="s">
        <v>16</v>
      </c>
      <c r="BR3" s="56" t="s">
        <v>17</v>
      </c>
      <c r="BS3" s="62"/>
      <c r="BT3" s="62"/>
      <c r="BU3" s="44" t="s">
        <v>16</v>
      </c>
      <c r="BV3" s="56" t="s">
        <v>17</v>
      </c>
      <c r="BW3" s="62"/>
      <c r="BX3" s="62"/>
      <c r="BY3" s="44" t="s">
        <v>16</v>
      </c>
      <c r="BZ3" s="56" t="s">
        <v>17</v>
      </c>
      <c r="CA3" s="62"/>
      <c r="CB3" s="62"/>
      <c r="CC3" s="44" t="s">
        <v>16</v>
      </c>
      <c r="CD3" s="56" t="s">
        <v>17</v>
      </c>
      <c r="CE3" s="62"/>
      <c r="CF3" s="62"/>
      <c r="CG3" s="44" t="s">
        <v>16</v>
      </c>
      <c r="CH3" s="56" t="s">
        <v>17</v>
      </c>
      <c r="CI3" s="62"/>
      <c r="CJ3" s="62"/>
      <c r="CK3" s="44" t="s">
        <v>16</v>
      </c>
      <c r="CL3" s="56" t="s">
        <v>17</v>
      </c>
      <c r="CM3" s="62"/>
      <c r="CN3" s="62"/>
      <c r="CO3" s="44" t="s">
        <v>16</v>
      </c>
      <c r="CP3" s="56" t="s">
        <v>17</v>
      </c>
      <c r="CQ3" s="62"/>
      <c r="CR3" s="62"/>
      <c r="CS3" s="44" t="s">
        <v>16</v>
      </c>
      <c r="CT3" s="56" t="s">
        <v>17</v>
      </c>
      <c r="CU3" s="62"/>
      <c r="CV3" s="62"/>
      <c r="CW3" s="44" t="s">
        <v>16</v>
      </c>
      <c r="CX3" s="56" t="s">
        <v>17</v>
      </c>
      <c r="CY3" s="62"/>
      <c r="CZ3" s="62"/>
      <c r="DA3" s="44" t="s">
        <v>16</v>
      </c>
      <c r="DB3" s="56" t="s">
        <v>17</v>
      </c>
      <c r="DC3" s="62"/>
      <c r="DD3" s="62"/>
      <c r="DE3" s="44" t="s">
        <v>16</v>
      </c>
      <c r="DF3" s="56" t="s">
        <v>17</v>
      </c>
      <c r="DG3" s="62"/>
      <c r="DH3" s="62"/>
      <c r="DI3" s="44" t="s">
        <v>16</v>
      </c>
      <c r="DJ3" s="56" t="s">
        <v>17</v>
      </c>
      <c r="DK3" s="62"/>
      <c r="DL3" s="62"/>
      <c r="DM3" s="44" t="s">
        <v>16</v>
      </c>
      <c r="DN3" s="56" t="s">
        <v>17</v>
      </c>
      <c r="DO3" s="62"/>
      <c r="DP3" s="62"/>
      <c r="DQ3" s="44" t="s">
        <v>16</v>
      </c>
      <c r="DR3" s="56" t="s">
        <v>17</v>
      </c>
      <c r="DS3" s="62"/>
      <c r="DT3" s="62"/>
      <c r="DU3" s="44" t="s">
        <v>16</v>
      </c>
      <c r="DV3" s="56" t="s">
        <v>17</v>
      </c>
      <c r="DW3" s="62"/>
      <c r="DX3" s="62"/>
      <c r="DY3" s="44" t="s">
        <v>16</v>
      </c>
      <c r="DZ3" s="56" t="s">
        <v>17</v>
      </c>
      <c r="EA3" s="62"/>
      <c r="EB3" s="62"/>
      <c r="EC3" s="44" t="s">
        <v>16</v>
      </c>
      <c r="ED3" s="56" t="s">
        <v>17</v>
      </c>
      <c r="EE3" s="62"/>
      <c r="EF3" s="62"/>
      <c r="EG3" s="44" t="s">
        <v>16</v>
      </c>
      <c r="EH3" s="56" t="s">
        <v>17</v>
      </c>
      <c r="EI3" s="62"/>
      <c r="EJ3" s="62"/>
      <c r="EK3" s="44" t="s">
        <v>16</v>
      </c>
      <c r="EL3" s="56" t="s">
        <v>17</v>
      </c>
      <c r="EM3" s="62"/>
      <c r="EN3" s="62"/>
      <c r="EO3" s="44" t="s">
        <v>16</v>
      </c>
      <c r="EP3" s="56" t="s">
        <v>17</v>
      </c>
      <c r="EQ3" s="62"/>
      <c r="ER3" s="62"/>
      <c r="ES3" s="44" t="s">
        <v>16</v>
      </c>
      <c r="ET3" s="56" t="s">
        <v>17</v>
      </c>
      <c r="EU3" s="62"/>
      <c r="EV3" s="62"/>
      <c r="EW3" s="44" t="s">
        <v>16</v>
      </c>
      <c r="EX3" s="56" t="s">
        <v>17</v>
      </c>
      <c r="EY3" s="62"/>
      <c r="EZ3" s="62"/>
      <c r="FA3" s="44" t="s">
        <v>16</v>
      </c>
      <c r="FB3" s="56" t="s">
        <v>17</v>
      </c>
      <c r="FC3" s="62"/>
      <c r="FD3" s="62"/>
      <c r="FE3" s="44" t="s">
        <v>16</v>
      </c>
      <c r="FF3" s="56" t="s">
        <v>17</v>
      </c>
      <c r="FG3" s="62"/>
      <c r="FH3" s="62"/>
      <c r="FI3" s="44" t="s">
        <v>16</v>
      </c>
      <c r="FJ3" s="56" t="s">
        <v>17</v>
      </c>
      <c r="FK3" s="62"/>
      <c r="FL3" s="62"/>
      <c r="FM3" s="44" t="s">
        <v>16</v>
      </c>
      <c r="FN3" s="56" t="s">
        <v>17</v>
      </c>
      <c r="FO3" s="62"/>
      <c r="FP3" s="62"/>
      <c r="FQ3" s="44" t="s">
        <v>16</v>
      </c>
      <c r="FR3" s="56" t="s">
        <v>17</v>
      </c>
      <c r="FS3" s="62"/>
      <c r="FT3" s="62"/>
      <c r="FU3" s="44" t="s">
        <v>16</v>
      </c>
      <c r="FV3" s="56" t="s">
        <v>17</v>
      </c>
      <c r="FW3" s="62"/>
      <c r="FX3" s="62"/>
      <c r="FY3" s="44" t="s">
        <v>16</v>
      </c>
      <c r="FZ3" s="56" t="s">
        <v>17</v>
      </c>
      <c r="GA3" s="62"/>
      <c r="GB3" s="62"/>
      <c r="GC3" s="44" t="s">
        <v>16</v>
      </c>
      <c r="GD3" s="56" t="s">
        <v>17</v>
      </c>
      <c r="GE3" s="62"/>
      <c r="GF3" s="62"/>
      <c r="GG3" s="44" t="s">
        <v>16</v>
      </c>
      <c r="GH3" s="56" t="s">
        <v>17</v>
      </c>
      <c r="GI3" s="62"/>
      <c r="GJ3" s="62"/>
      <c r="GK3" s="44" t="s">
        <v>16</v>
      </c>
      <c r="GL3" s="56" t="s">
        <v>17</v>
      </c>
      <c r="GM3" s="62"/>
      <c r="GN3" s="62"/>
      <c r="GO3" s="44" t="s">
        <v>16</v>
      </c>
      <c r="GP3" s="56" t="s">
        <v>17</v>
      </c>
      <c r="GQ3" s="62"/>
      <c r="GR3" s="62"/>
      <c r="GS3" s="44" t="s">
        <v>16</v>
      </c>
      <c r="GT3" s="56" t="s">
        <v>17</v>
      </c>
      <c r="GU3" s="62"/>
      <c r="GV3" s="62"/>
      <c r="GW3" s="44" t="s">
        <v>16</v>
      </c>
      <c r="GX3" s="56" t="s">
        <v>17</v>
      </c>
      <c r="GY3" s="62"/>
      <c r="GZ3" s="62"/>
      <c r="HA3" s="44" t="s">
        <v>16</v>
      </c>
      <c r="HB3" s="56" t="s">
        <v>17</v>
      </c>
      <c r="HC3" s="62"/>
      <c r="HD3" s="62"/>
      <c r="HE3" s="44" t="s">
        <v>16</v>
      </c>
      <c r="HF3" s="56" t="s">
        <v>17</v>
      </c>
      <c r="HG3" s="62"/>
      <c r="HH3" s="62"/>
      <c r="HI3" s="44" t="s">
        <v>16</v>
      </c>
      <c r="HJ3" s="56" t="s">
        <v>17</v>
      </c>
      <c r="HK3" s="62"/>
      <c r="HL3" s="62"/>
      <c r="HM3" s="44" t="s">
        <v>16</v>
      </c>
      <c r="HN3" s="56" t="s">
        <v>17</v>
      </c>
      <c r="HO3" s="62"/>
      <c r="HP3" s="62"/>
      <c r="HQ3" s="44" t="s">
        <v>16</v>
      </c>
      <c r="HR3" s="56" t="s">
        <v>17</v>
      </c>
      <c r="HS3" s="62"/>
      <c r="HT3" s="62"/>
      <c r="HU3" s="44" t="s">
        <v>16</v>
      </c>
      <c r="HV3" s="56" t="s">
        <v>17</v>
      </c>
      <c r="HW3" s="62"/>
      <c r="HX3" s="62"/>
      <c r="HY3" s="44" t="s">
        <v>16</v>
      </c>
      <c r="HZ3" s="56" t="s">
        <v>17</v>
      </c>
      <c r="IA3" s="62"/>
      <c r="IB3" s="62"/>
      <c r="IC3" s="44" t="s">
        <v>16</v>
      </c>
      <c r="ID3" s="56" t="s">
        <v>17</v>
      </c>
      <c r="IE3" s="62"/>
      <c r="IF3" s="62"/>
      <c r="IG3" s="44" t="s">
        <v>16</v>
      </c>
      <c r="IH3" s="56" t="s">
        <v>17</v>
      </c>
      <c r="II3" s="62"/>
      <c r="IJ3" s="62"/>
      <c r="IK3" s="44" t="s">
        <v>16</v>
      </c>
      <c r="IL3" s="56" t="s">
        <v>17</v>
      </c>
      <c r="IM3" s="62"/>
      <c r="IN3" s="62"/>
      <c r="IO3" s="44" t="s">
        <v>16</v>
      </c>
      <c r="IP3" s="56" t="s">
        <v>17</v>
      </c>
      <c r="IQ3" s="62"/>
      <c r="IR3" s="62"/>
      <c r="IS3" s="44" t="s">
        <v>16</v>
      </c>
      <c r="IT3" s="56" t="s">
        <v>17</v>
      </c>
      <c r="IU3" s="62"/>
      <c r="IV3" s="62"/>
      <c r="IW3" s="44" t="s">
        <v>16</v>
      </c>
      <c r="IX3" s="56" t="s">
        <v>17</v>
      </c>
      <c r="IY3" s="62"/>
      <c r="IZ3" s="62"/>
      <c r="JA3" s="44" t="s">
        <v>16</v>
      </c>
      <c r="JB3" s="56" t="s">
        <v>17</v>
      </c>
      <c r="JC3" s="62"/>
      <c r="JD3" s="62"/>
      <c r="JE3" s="44" t="s">
        <v>16</v>
      </c>
      <c r="JF3" s="56" t="s">
        <v>17</v>
      </c>
      <c r="JG3" s="62"/>
      <c r="JH3" s="62"/>
      <c r="JI3" s="44" t="s">
        <v>16</v>
      </c>
      <c r="JJ3" s="56" t="s">
        <v>17</v>
      </c>
      <c r="JK3" s="62"/>
      <c r="JL3" s="62"/>
      <c r="JM3" s="44" t="s">
        <v>16</v>
      </c>
      <c r="JN3" s="56" t="s">
        <v>17</v>
      </c>
      <c r="JO3" s="62"/>
      <c r="JP3" s="62"/>
      <c r="JQ3" s="44" t="s">
        <v>16</v>
      </c>
      <c r="JR3" s="56" t="s">
        <v>17</v>
      </c>
      <c r="JS3" s="62"/>
      <c r="JT3" s="62"/>
      <c r="JU3" s="44" t="s">
        <v>16</v>
      </c>
      <c r="JV3" s="56" t="s">
        <v>17</v>
      </c>
      <c r="JW3" s="62"/>
      <c r="JX3" s="62"/>
      <c r="JY3" s="44" t="s">
        <v>16</v>
      </c>
      <c r="JZ3" s="56" t="s">
        <v>17</v>
      </c>
      <c r="KA3" s="62"/>
      <c r="KB3" s="62"/>
      <c r="KC3" s="44" t="s">
        <v>16</v>
      </c>
      <c r="KD3" s="56" t="s">
        <v>17</v>
      </c>
      <c r="KE3" s="62"/>
      <c r="KF3" s="62"/>
      <c r="KG3" s="44" t="s">
        <v>16</v>
      </c>
      <c r="KH3" s="56" t="s">
        <v>17</v>
      </c>
      <c r="KI3" s="62"/>
      <c r="KJ3" s="62"/>
      <c r="KK3" s="44" t="s">
        <v>16</v>
      </c>
      <c r="KL3" s="56" t="s">
        <v>17</v>
      </c>
      <c r="KM3" s="62"/>
      <c r="KN3" s="62"/>
      <c r="KO3" s="44" t="s">
        <v>16</v>
      </c>
      <c r="KP3" s="56" t="s">
        <v>17</v>
      </c>
      <c r="KQ3" s="62"/>
      <c r="KR3" s="62"/>
      <c r="KS3" s="44" t="s">
        <v>16</v>
      </c>
      <c r="KT3" s="56" t="s">
        <v>17</v>
      </c>
      <c r="KU3" s="62"/>
      <c r="KV3" s="62"/>
      <c r="KW3" s="44" t="s">
        <v>16</v>
      </c>
      <c r="KX3" s="56" t="s">
        <v>17</v>
      </c>
      <c r="KY3" s="62"/>
      <c r="KZ3" s="62"/>
      <c r="LA3" s="44" t="s">
        <v>16</v>
      </c>
      <c r="LB3" s="56" t="s">
        <v>17</v>
      </c>
      <c r="LC3" s="62"/>
      <c r="LD3" s="62"/>
      <c r="LE3" s="44" t="s">
        <v>16</v>
      </c>
      <c r="LF3" s="56" t="s">
        <v>17</v>
      </c>
      <c r="LG3" s="62"/>
      <c r="LH3" s="62"/>
      <c r="LI3" s="44" t="s">
        <v>16</v>
      </c>
      <c r="LJ3" s="56" t="s">
        <v>17</v>
      </c>
      <c r="LK3" s="62"/>
      <c r="LL3" s="62"/>
      <c r="LM3" s="44" t="s">
        <v>16</v>
      </c>
      <c r="LN3" s="56" t="s">
        <v>17</v>
      </c>
      <c r="LO3" s="62"/>
      <c r="LP3" s="62"/>
      <c r="LQ3" s="44" t="s">
        <v>16</v>
      </c>
      <c r="LR3" s="56" t="s">
        <v>17</v>
      </c>
      <c r="LS3" s="62"/>
      <c r="LT3" s="62"/>
      <c r="LU3" s="44" t="s">
        <v>16</v>
      </c>
      <c r="LV3" s="56" t="s">
        <v>17</v>
      </c>
      <c r="LW3" s="62"/>
      <c r="LX3" s="62"/>
      <c r="LY3" s="44" t="s">
        <v>16</v>
      </c>
      <c r="LZ3" s="56" t="s">
        <v>17</v>
      </c>
      <c r="MA3" s="62"/>
      <c r="MB3" s="62"/>
      <c r="MC3" s="44" t="s">
        <v>16</v>
      </c>
      <c r="MD3" s="56" t="s">
        <v>17</v>
      </c>
      <c r="ME3" s="62"/>
      <c r="MF3" s="62"/>
      <c r="MG3" s="44" t="s">
        <v>16</v>
      </c>
      <c r="MH3" s="56" t="s">
        <v>17</v>
      </c>
      <c r="MI3" s="62"/>
      <c r="MJ3" s="62"/>
      <c r="MK3" s="44" t="s">
        <v>16</v>
      </c>
      <c r="ML3" s="56" t="s">
        <v>17</v>
      </c>
      <c r="MM3" s="62"/>
      <c r="MN3" s="62"/>
      <c r="MO3" s="44" t="s">
        <v>16</v>
      </c>
      <c r="MP3" s="56" t="s">
        <v>17</v>
      </c>
      <c r="MQ3" s="62"/>
      <c r="MR3" s="62"/>
      <c r="MS3" s="44" t="s">
        <v>16</v>
      </c>
      <c r="MT3" s="56" t="s">
        <v>17</v>
      </c>
      <c r="MU3" s="62"/>
      <c r="MV3" s="62"/>
    </row>
    <row r="4" spans="1:360" ht="15" thickBot="1" x14ac:dyDescent="0.4">
      <c r="A4" s="54">
        <v>44669</v>
      </c>
      <c r="B4" s="53">
        <v>44670</v>
      </c>
      <c r="C4" s="63"/>
      <c r="D4" s="63"/>
      <c r="E4" s="53">
        <v>44683</v>
      </c>
      <c r="F4" s="55">
        <v>44684</v>
      </c>
      <c r="G4" s="63"/>
      <c r="H4" s="63"/>
      <c r="I4" s="54">
        <v>44697</v>
      </c>
      <c r="J4" s="53">
        <v>44698</v>
      </c>
      <c r="K4" s="63"/>
      <c r="L4" s="63"/>
      <c r="M4" s="53">
        <v>44713</v>
      </c>
      <c r="N4" s="55">
        <v>44714</v>
      </c>
      <c r="O4" s="63"/>
      <c r="P4" s="63"/>
      <c r="Q4" s="54">
        <v>44728</v>
      </c>
      <c r="R4" s="53">
        <v>44733</v>
      </c>
      <c r="S4" s="63"/>
      <c r="T4" s="63"/>
      <c r="U4" s="53">
        <v>44743</v>
      </c>
      <c r="V4" s="55">
        <v>44746</v>
      </c>
      <c r="W4" s="63"/>
      <c r="X4" s="63"/>
      <c r="Y4" s="54">
        <v>44760</v>
      </c>
      <c r="Z4" s="53">
        <v>44761</v>
      </c>
      <c r="AA4" s="63"/>
      <c r="AB4" s="63"/>
      <c r="AC4" s="53">
        <v>44774</v>
      </c>
      <c r="AD4" s="55">
        <v>44775</v>
      </c>
      <c r="AE4" s="63"/>
      <c r="AF4" s="63"/>
      <c r="AG4" s="54">
        <v>44789</v>
      </c>
      <c r="AH4" s="53">
        <v>44790</v>
      </c>
      <c r="AI4" s="63"/>
      <c r="AJ4" s="63"/>
      <c r="AK4" s="53">
        <v>44805</v>
      </c>
      <c r="AL4" s="55">
        <v>44806</v>
      </c>
      <c r="AM4" s="63"/>
      <c r="AN4" s="63"/>
      <c r="AO4" s="54">
        <v>44820</v>
      </c>
      <c r="AP4" s="53">
        <v>44823</v>
      </c>
      <c r="AQ4" s="63"/>
      <c r="AR4" s="63"/>
      <c r="AS4" s="53">
        <v>44837</v>
      </c>
      <c r="AT4" s="55">
        <v>44838</v>
      </c>
      <c r="AU4" s="63"/>
      <c r="AV4" s="63"/>
      <c r="AW4" s="54">
        <v>44851</v>
      </c>
      <c r="AX4" s="53">
        <v>44852</v>
      </c>
      <c r="AY4" s="63"/>
      <c r="AZ4" s="63"/>
      <c r="BA4" s="53">
        <v>44866</v>
      </c>
      <c r="BB4" s="55">
        <v>44867</v>
      </c>
      <c r="BC4" s="63"/>
      <c r="BD4" s="63"/>
      <c r="BE4" s="54">
        <v>44881</v>
      </c>
      <c r="BF4" s="53">
        <v>44884</v>
      </c>
      <c r="BG4" s="63"/>
      <c r="BH4" s="63"/>
      <c r="BI4" s="53">
        <v>44896</v>
      </c>
      <c r="BJ4" s="55">
        <v>44897</v>
      </c>
      <c r="BK4" s="63"/>
      <c r="BL4" s="63"/>
      <c r="BM4" s="54">
        <v>44911</v>
      </c>
      <c r="BN4" s="53">
        <v>44914</v>
      </c>
      <c r="BO4" s="63"/>
      <c r="BP4" s="63"/>
      <c r="BQ4" s="53">
        <v>44928</v>
      </c>
      <c r="BR4" s="55">
        <v>44929</v>
      </c>
      <c r="BS4" s="63"/>
      <c r="BT4" s="63"/>
      <c r="BU4" s="54">
        <v>44942</v>
      </c>
      <c r="BV4" s="53">
        <v>44943</v>
      </c>
      <c r="BW4" s="63"/>
      <c r="BX4" s="63"/>
      <c r="BY4" s="53">
        <v>44958</v>
      </c>
      <c r="BZ4" s="55">
        <v>44959</v>
      </c>
      <c r="CA4" s="63"/>
      <c r="CB4" s="63"/>
      <c r="CC4" s="54">
        <v>44973</v>
      </c>
      <c r="CD4" s="53">
        <v>44974</v>
      </c>
      <c r="CE4" s="63"/>
      <c r="CF4" s="63"/>
      <c r="CG4" s="53">
        <v>44986</v>
      </c>
      <c r="CH4" s="55">
        <v>44987</v>
      </c>
      <c r="CI4" s="63"/>
      <c r="CJ4" s="63"/>
      <c r="CK4" s="54">
        <v>45001</v>
      </c>
      <c r="CL4" s="53">
        <v>45002</v>
      </c>
      <c r="CM4" s="63"/>
      <c r="CN4" s="63"/>
      <c r="CO4" s="53">
        <v>45019</v>
      </c>
      <c r="CP4" s="55">
        <v>45020</v>
      </c>
      <c r="CQ4" s="63"/>
      <c r="CR4" s="63"/>
      <c r="CS4" s="54">
        <v>45033</v>
      </c>
      <c r="CT4" s="53">
        <v>45034</v>
      </c>
      <c r="CU4" s="63"/>
      <c r="CV4" s="63"/>
      <c r="CW4" s="53">
        <v>45048</v>
      </c>
      <c r="CX4" s="55">
        <v>45049</v>
      </c>
      <c r="CY4" s="63"/>
      <c r="CZ4" s="63"/>
      <c r="DA4" s="54">
        <v>45062</v>
      </c>
      <c r="DB4" s="53">
        <v>45063</v>
      </c>
      <c r="DC4" s="63"/>
      <c r="DD4" s="63"/>
      <c r="DE4" s="53">
        <v>45078</v>
      </c>
      <c r="DF4" s="55">
        <v>45079</v>
      </c>
      <c r="DG4" s="63"/>
      <c r="DH4" s="63"/>
      <c r="DI4" s="54">
        <v>45093</v>
      </c>
      <c r="DJ4" s="53">
        <v>45098</v>
      </c>
      <c r="DK4" s="63"/>
      <c r="DL4" s="63"/>
      <c r="DM4" s="53">
        <v>45110</v>
      </c>
      <c r="DN4" s="55">
        <v>45111</v>
      </c>
      <c r="DO4" s="63"/>
      <c r="DP4" s="63"/>
      <c r="DQ4" s="54">
        <v>45124</v>
      </c>
      <c r="DR4" s="53">
        <v>45125</v>
      </c>
      <c r="DS4" s="63"/>
      <c r="DT4" s="63"/>
      <c r="DU4" s="53">
        <v>45139</v>
      </c>
      <c r="DV4" s="55">
        <v>45140</v>
      </c>
      <c r="DW4" s="63"/>
      <c r="DX4" s="63"/>
      <c r="DY4" s="54">
        <v>45154</v>
      </c>
      <c r="DZ4" s="53">
        <v>45155</v>
      </c>
      <c r="EA4" s="63"/>
      <c r="EB4" s="63"/>
      <c r="EC4" s="53">
        <v>45170</v>
      </c>
      <c r="ED4" s="55">
        <v>45173</v>
      </c>
      <c r="EE4" s="63"/>
      <c r="EF4" s="63"/>
      <c r="EG4" s="54">
        <v>45187</v>
      </c>
      <c r="EH4" s="53">
        <v>45188</v>
      </c>
      <c r="EI4" s="63"/>
      <c r="EJ4" s="63"/>
      <c r="EK4" s="53">
        <v>45201</v>
      </c>
      <c r="EL4" s="55">
        <v>45202</v>
      </c>
      <c r="EM4" s="63"/>
      <c r="EN4" s="63"/>
      <c r="EO4" s="54">
        <v>45216</v>
      </c>
      <c r="EP4" s="53">
        <v>45217</v>
      </c>
      <c r="EQ4" s="63"/>
      <c r="ER4" s="63"/>
      <c r="ES4" s="53">
        <v>45231</v>
      </c>
      <c r="ET4" s="55">
        <v>45232</v>
      </c>
      <c r="EU4" s="63"/>
      <c r="EV4" s="63"/>
      <c r="EW4" s="54">
        <v>45246</v>
      </c>
      <c r="EX4" s="53">
        <v>45247</v>
      </c>
      <c r="EY4" s="63"/>
      <c r="EZ4" s="63"/>
      <c r="FA4" s="53">
        <v>45261</v>
      </c>
      <c r="FB4" s="55">
        <v>45264</v>
      </c>
      <c r="FC4" s="63"/>
      <c r="FD4" s="63"/>
      <c r="FE4" s="54">
        <v>45278</v>
      </c>
      <c r="FF4" s="53">
        <v>45279</v>
      </c>
      <c r="FG4" s="63"/>
      <c r="FH4" s="63"/>
      <c r="FI4" s="53">
        <v>45293</v>
      </c>
      <c r="FJ4" s="55">
        <v>45294</v>
      </c>
      <c r="FK4" s="63"/>
      <c r="FL4" s="63"/>
      <c r="FM4" s="54">
        <v>45307</v>
      </c>
      <c r="FN4" s="53">
        <v>45308</v>
      </c>
      <c r="FO4" s="63"/>
      <c r="FP4" s="63"/>
      <c r="FQ4" s="53">
        <v>45323</v>
      </c>
      <c r="FR4" s="55">
        <v>45324</v>
      </c>
      <c r="FS4" s="63"/>
      <c r="FT4" s="63"/>
      <c r="FU4" s="54">
        <v>45338</v>
      </c>
      <c r="FV4" s="53">
        <v>45341</v>
      </c>
      <c r="FW4" s="63"/>
      <c r="FX4" s="63"/>
      <c r="FY4" s="53">
        <v>45352</v>
      </c>
      <c r="FZ4" s="55">
        <v>45355</v>
      </c>
      <c r="GA4" s="63"/>
      <c r="GB4" s="63"/>
      <c r="GC4" s="54">
        <v>45369</v>
      </c>
      <c r="GD4" s="53">
        <v>45370</v>
      </c>
      <c r="GE4" s="63"/>
      <c r="GF4" s="63"/>
      <c r="GG4" s="53">
        <v>45385</v>
      </c>
      <c r="GH4" s="55">
        <v>45386</v>
      </c>
      <c r="GI4" s="63"/>
      <c r="GJ4" s="63"/>
      <c r="GK4" s="54">
        <v>45398</v>
      </c>
      <c r="GL4" s="53">
        <v>45399</v>
      </c>
      <c r="GM4" s="63"/>
      <c r="GN4" s="63"/>
      <c r="GO4" s="53">
        <v>45414</v>
      </c>
      <c r="GP4" s="55">
        <v>45415</v>
      </c>
      <c r="GQ4" s="63"/>
      <c r="GR4" s="63"/>
      <c r="GS4" s="54">
        <v>45428</v>
      </c>
      <c r="GT4" s="53">
        <v>45429</v>
      </c>
      <c r="GU4" s="63"/>
      <c r="GV4" s="63"/>
      <c r="GW4" s="53">
        <v>45446</v>
      </c>
      <c r="GX4" s="55">
        <v>45447</v>
      </c>
      <c r="GY4" s="63"/>
      <c r="GZ4" s="63"/>
      <c r="HA4" s="54">
        <v>45461</v>
      </c>
      <c r="HB4" s="53">
        <v>45462</v>
      </c>
      <c r="HC4" s="63"/>
      <c r="HD4" s="63"/>
      <c r="HE4" s="53">
        <v>45474</v>
      </c>
      <c r="HF4" s="55">
        <v>45475</v>
      </c>
      <c r="HG4" s="63"/>
      <c r="HH4" s="63"/>
      <c r="HI4" s="54">
        <v>45489</v>
      </c>
      <c r="HJ4" s="53">
        <v>45490</v>
      </c>
      <c r="HK4" s="63"/>
      <c r="HL4" s="63"/>
      <c r="HM4" s="53">
        <v>45505</v>
      </c>
      <c r="HN4" s="55">
        <v>45506</v>
      </c>
      <c r="HO4" s="63"/>
      <c r="HP4" s="63"/>
      <c r="HQ4" s="54">
        <v>45520</v>
      </c>
      <c r="HR4" s="53">
        <v>45523</v>
      </c>
      <c r="HS4" s="63"/>
      <c r="HT4" s="63"/>
      <c r="HU4" s="53">
        <v>45537</v>
      </c>
      <c r="HV4" s="55">
        <v>45538</v>
      </c>
      <c r="HW4" s="63"/>
      <c r="HX4" s="63"/>
      <c r="HY4" s="54">
        <v>45551</v>
      </c>
      <c r="HZ4" s="53">
        <v>45552</v>
      </c>
      <c r="IA4" s="63"/>
      <c r="IB4" s="63"/>
      <c r="IC4" s="53">
        <v>45566</v>
      </c>
      <c r="ID4" s="55">
        <v>45567</v>
      </c>
      <c r="IE4" s="63"/>
      <c r="IF4" s="63"/>
      <c r="IG4" s="54">
        <v>45581</v>
      </c>
      <c r="IH4" s="53">
        <v>45582</v>
      </c>
      <c r="II4" s="63"/>
      <c r="IJ4" s="63"/>
      <c r="IK4" s="53">
        <v>45597</v>
      </c>
      <c r="IL4" s="55">
        <v>45600</v>
      </c>
      <c r="IM4" s="63"/>
      <c r="IN4" s="63"/>
      <c r="IO4" s="54">
        <v>45615</v>
      </c>
      <c r="IP4" s="53">
        <v>45616</v>
      </c>
      <c r="IQ4" s="63"/>
      <c r="IR4" s="63"/>
      <c r="IS4" s="53">
        <v>45628</v>
      </c>
      <c r="IT4" s="55">
        <v>45629</v>
      </c>
      <c r="IU4" s="63"/>
      <c r="IV4" s="63"/>
      <c r="IW4" s="54">
        <v>45642</v>
      </c>
      <c r="IX4" s="53">
        <v>45643</v>
      </c>
      <c r="IY4" s="63"/>
      <c r="IZ4" s="63"/>
      <c r="JA4" s="53">
        <v>45659</v>
      </c>
      <c r="JB4" s="55">
        <v>45660</v>
      </c>
      <c r="JC4" s="63"/>
      <c r="JD4" s="63"/>
      <c r="JE4" s="54">
        <v>45673</v>
      </c>
      <c r="JF4" s="53">
        <v>45674</v>
      </c>
      <c r="JG4" s="63"/>
      <c r="JH4" s="63"/>
      <c r="JI4" s="53">
        <v>45691</v>
      </c>
      <c r="JJ4" s="55">
        <v>45692</v>
      </c>
      <c r="JK4" s="63"/>
      <c r="JL4" s="63"/>
      <c r="JM4" s="54">
        <v>45705</v>
      </c>
      <c r="JN4" s="53">
        <v>45706</v>
      </c>
      <c r="JO4" s="63"/>
      <c r="JP4" s="63"/>
      <c r="JQ4" s="53">
        <v>45721</v>
      </c>
      <c r="JR4" s="55">
        <v>45722</v>
      </c>
      <c r="JS4" s="63"/>
      <c r="JT4" s="63"/>
      <c r="JU4" s="54">
        <v>45733</v>
      </c>
      <c r="JV4" s="53">
        <v>45734</v>
      </c>
      <c r="JW4" s="63"/>
      <c r="JX4" s="63"/>
      <c r="JY4" s="53">
        <v>45748</v>
      </c>
      <c r="JZ4" s="55">
        <v>45750</v>
      </c>
      <c r="KA4" s="63"/>
      <c r="KB4" s="63"/>
      <c r="KC4" s="54">
        <v>45764</v>
      </c>
      <c r="KD4" s="53">
        <v>45768</v>
      </c>
      <c r="KE4" s="63"/>
      <c r="KF4" s="63"/>
      <c r="KG4" s="53">
        <v>45782</v>
      </c>
      <c r="KH4" s="55">
        <v>45783</v>
      </c>
      <c r="KI4" s="63"/>
      <c r="KJ4" s="63"/>
      <c r="KK4" s="54">
        <v>45794</v>
      </c>
      <c r="KL4" s="53">
        <v>45796</v>
      </c>
      <c r="KM4" s="63"/>
      <c r="KN4" s="63"/>
      <c r="KO4" s="53">
        <v>45810</v>
      </c>
      <c r="KP4" s="55">
        <v>45811</v>
      </c>
      <c r="KQ4" s="63"/>
      <c r="KR4" s="63"/>
      <c r="KS4" s="54">
        <v>45825</v>
      </c>
      <c r="KT4" s="53">
        <v>45826</v>
      </c>
      <c r="KU4" s="63"/>
      <c r="KV4" s="63"/>
      <c r="KW4" s="53">
        <v>45839</v>
      </c>
      <c r="KX4" s="55">
        <v>45840</v>
      </c>
      <c r="KY4" s="63"/>
      <c r="KZ4" s="63"/>
      <c r="LA4" s="54">
        <v>45854</v>
      </c>
      <c r="LB4" s="53">
        <v>45855</v>
      </c>
      <c r="LC4" s="63"/>
      <c r="LD4" s="63"/>
      <c r="LE4" s="53">
        <v>45871</v>
      </c>
      <c r="LF4" s="55">
        <v>45873</v>
      </c>
      <c r="LG4" s="63"/>
      <c r="LH4" s="63"/>
      <c r="LI4" s="54">
        <v>45887</v>
      </c>
      <c r="LJ4" s="53">
        <v>45888</v>
      </c>
      <c r="LK4" s="63"/>
      <c r="LL4" s="63"/>
      <c r="LM4" s="53">
        <v>45901</v>
      </c>
      <c r="LN4" s="55">
        <v>45902</v>
      </c>
      <c r="LO4" s="63"/>
      <c r="LP4" s="63"/>
      <c r="LQ4" s="54">
        <v>45916</v>
      </c>
      <c r="LR4" s="53">
        <v>45917</v>
      </c>
      <c r="LS4" s="63"/>
      <c r="LT4" s="63"/>
      <c r="LU4" s="53">
        <v>45931</v>
      </c>
      <c r="LV4" s="55">
        <v>45932</v>
      </c>
      <c r="LW4" s="63"/>
      <c r="LX4" s="63"/>
      <c r="LY4" s="54">
        <v>45946</v>
      </c>
      <c r="LZ4" s="53">
        <v>45947</v>
      </c>
      <c r="MA4" s="63"/>
      <c r="MB4" s="63"/>
      <c r="MC4" s="53">
        <v>45964</v>
      </c>
      <c r="MD4" s="55">
        <v>45965</v>
      </c>
      <c r="ME4" s="63"/>
      <c r="MF4" s="63"/>
      <c r="MG4" s="54">
        <v>45978</v>
      </c>
      <c r="MH4" s="53">
        <v>45979</v>
      </c>
      <c r="MI4" s="63"/>
      <c r="MJ4" s="63"/>
      <c r="MK4" s="53">
        <v>45992</v>
      </c>
      <c r="ML4" s="55">
        <v>45993</v>
      </c>
      <c r="MM4" s="63"/>
      <c r="MN4" s="63"/>
      <c r="MO4" s="54">
        <v>46007</v>
      </c>
      <c r="MP4" s="53">
        <v>46008</v>
      </c>
      <c r="MQ4" s="63"/>
      <c r="MR4" s="63"/>
      <c r="MS4" s="53">
        <v>46024</v>
      </c>
      <c r="MT4" s="55">
        <v>46027</v>
      </c>
      <c r="MU4" s="63"/>
      <c r="MV4" s="63"/>
    </row>
    <row r="18" spans="69:357" x14ac:dyDescent="0.35">
      <c r="BQ18" s="64"/>
      <c r="CO18" s="64"/>
      <c r="FI18" s="64"/>
      <c r="GO18" s="64"/>
      <c r="HU18" s="64"/>
      <c r="JA18" s="64"/>
      <c r="JI18" s="64"/>
      <c r="JQ18" s="64"/>
      <c r="JY18" s="64"/>
      <c r="KG18" s="64"/>
      <c r="KO18" s="64"/>
      <c r="KW18" s="64"/>
      <c r="LE18" s="64"/>
      <c r="LM18" s="64"/>
      <c r="LU18" s="64"/>
      <c r="MC18" s="64"/>
      <c r="MK18" s="64"/>
      <c r="MS18" s="64"/>
    </row>
    <row r="19" spans="69:357" x14ac:dyDescent="0.35">
      <c r="BQ19" s="65"/>
      <c r="CO19" s="65"/>
      <c r="FI19" s="65"/>
      <c r="GO19" s="65"/>
      <c r="HU19" s="65"/>
      <c r="JA19" s="65"/>
      <c r="JI19" s="65"/>
      <c r="JQ19" s="65"/>
      <c r="JY19" s="65"/>
      <c r="KG19" s="65"/>
      <c r="KO19" s="65"/>
      <c r="KW19" s="65"/>
      <c r="LE19" s="65"/>
      <c r="LM19" s="65"/>
      <c r="LU19" s="65"/>
      <c r="MC19" s="65"/>
      <c r="MK19" s="65"/>
      <c r="MS19" s="65"/>
    </row>
    <row r="20" spans="69:357" x14ac:dyDescent="0.35">
      <c r="BQ20" s="65"/>
      <c r="CO20" s="65"/>
      <c r="FI20" s="65"/>
      <c r="GO20" s="65"/>
      <c r="HU20" s="65"/>
      <c r="JA20" s="65"/>
      <c r="JI20" s="65"/>
      <c r="JQ20" s="65"/>
      <c r="JY20" s="65"/>
      <c r="KG20" s="65"/>
      <c r="KO20" s="65"/>
      <c r="KW20" s="65"/>
      <c r="LE20" s="65"/>
      <c r="LM20" s="65"/>
      <c r="LU20" s="65"/>
      <c r="MC20" s="65"/>
      <c r="MK20" s="65"/>
      <c r="MS20" s="65"/>
    </row>
    <row r="21" spans="69:357" x14ac:dyDescent="0.35">
      <c r="BQ21" s="65"/>
      <c r="CO21" s="65"/>
      <c r="FI21" s="65"/>
      <c r="GO21" s="65"/>
      <c r="HU21" s="65"/>
      <c r="JA21" s="65"/>
      <c r="JI21" s="65"/>
      <c r="JQ21" s="65"/>
      <c r="JY21" s="65"/>
      <c r="KG21" s="65"/>
      <c r="KO21" s="65"/>
      <c r="KW21" s="65"/>
      <c r="LE21" s="65"/>
      <c r="LM21" s="65"/>
      <c r="LU21" s="65"/>
      <c r="MC21" s="65"/>
      <c r="MK21" s="65"/>
      <c r="MS21" s="65"/>
    </row>
    <row r="22" spans="69:357" x14ac:dyDescent="0.35">
      <c r="BQ22" s="65"/>
      <c r="CO22" s="65"/>
      <c r="FI22" s="65"/>
      <c r="GO22" s="65"/>
      <c r="HU22" s="65"/>
      <c r="JA22" s="65"/>
      <c r="JI22" s="65"/>
      <c r="JQ22" s="65"/>
      <c r="JY22" s="65"/>
      <c r="KG22" s="65"/>
      <c r="KO22" s="65"/>
      <c r="KW22" s="65"/>
      <c r="LE22" s="65"/>
      <c r="LM22" s="65"/>
      <c r="LU22" s="65"/>
      <c r="MC22" s="65"/>
      <c r="MK22" s="65"/>
      <c r="MS22" s="65"/>
    </row>
    <row r="23" spans="69:357" x14ac:dyDescent="0.35">
      <c r="BQ23" s="65"/>
      <c r="CO23" s="65"/>
      <c r="FI23" s="65"/>
      <c r="GO23" s="65"/>
      <c r="HU23" s="65"/>
      <c r="JA23" s="65"/>
      <c r="JI23" s="65"/>
      <c r="JQ23" s="65"/>
      <c r="JY23" s="65"/>
      <c r="KG23" s="65"/>
      <c r="KO23" s="65"/>
      <c r="KW23" s="65"/>
      <c r="LE23" s="65"/>
      <c r="LM23" s="65"/>
      <c r="LU23" s="65"/>
      <c r="MC23" s="65"/>
      <c r="MK23" s="65"/>
      <c r="MS23" s="65"/>
    </row>
    <row r="24" spans="69:357" x14ac:dyDescent="0.35">
      <c r="BQ24" s="64"/>
      <c r="CO24" s="64"/>
      <c r="FI24" s="64"/>
      <c r="GO24" s="64"/>
      <c r="HU24" s="64"/>
      <c r="JA24" s="64"/>
      <c r="JI24" s="64"/>
      <c r="JQ24" s="64"/>
      <c r="JY24" s="64"/>
      <c r="KG24" s="64"/>
      <c r="KO24" s="64"/>
      <c r="KW24" s="64"/>
      <c r="LE24" s="64"/>
      <c r="LM24" s="64"/>
      <c r="LU24" s="64"/>
      <c r="MC24" s="64"/>
      <c r="MK24" s="64"/>
      <c r="MS24" s="64"/>
    </row>
    <row r="25" spans="69:357" x14ac:dyDescent="0.35">
      <c r="BQ25" s="65"/>
      <c r="CO25" s="65"/>
      <c r="FI25" s="65"/>
      <c r="GO25" s="65"/>
      <c r="HU25" s="65"/>
      <c r="JA25" s="65"/>
      <c r="JI25" s="65"/>
      <c r="JQ25" s="65"/>
      <c r="JY25" s="65"/>
      <c r="KG25" s="65"/>
      <c r="KO25" s="65"/>
      <c r="KW25" s="65"/>
      <c r="LE25" s="65"/>
      <c r="LM25" s="65"/>
      <c r="LU25" s="65"/>
      <c r="MC25" s="65"/>
      <c r="MK25" s="65"/>
      <c r="MS25" s="65"/>
    </row>
    <row r="26" spans="69:357" x14ac:dyDescent="0.35">
      <c r="BQ26" s="65"/>
      <c r="CO26" s="65"/>
      <c r="FI26" s="65"/>
      <c r="GO26" s="65"/>
      <c r="HU26" s="65"/>
      <c r="JA26" s="65"/>
      <c r="JI26" s="65"/>
      <c r="JQ26" s="65"/>
      <c r="JY26" s="65"/>
      <c r="KG26" s="65"/>
      <c r="KO26" s="65"/>
      <c r="KW26" s="65"/>
      <c r="LE26" s="65"/>
      <c r="LM26" s="65"/>
      <c r="LU26" s="65"/>
      <c r="MC26" s="65"/>
      <c r="MK26" s="65"/>
      <c r="MS26" s="65"/>
    </row>
    <row r="27" spans="69:357" x14ac:dyDescent="0.35">
      <c r="BQ27" s="65"/>
      <c r="CO27" s="65"/>
      <c r="FI27" s="65"/>
      <c r="GO27" s="65"/>
      <c r="HU27" s="65"/>
      <c r="JA27" s="65"/>
      <c r="JI27" s="65"/>
      <c r="JQ27" s="65"/>
      <c r="JY27" s="65"/>
      <c r="KG27" s="65"/>
      <c r="KO27" s="65"/>
      <c r="KW27" s="65"/>
      <c r="LE27" s="65"/>
      <c r="LM27" s="65"/>
      <c r="LU27" s="65"/>
      <c r="MC27" s="65"/>
      <c r="MK27" s="65"/>
      <c r="MS27" s="65"/>
    </row>
    <row r="28" spans="69:357" x14ac:dyDescent="0.35">
      <c r="BQ28" s="65"/>
      <c r="CO28" s="65"/>
      <c r="FI28" s="65"/>
      <c r="GO28" s="65"/>
      <c r="HU28" s="65"/>
      <c r="JA28" s="65"/>
      <c r="JI28" s="65"/>
      <c r="JQ28" s="65"/>
      <c r="JY28" s="65"/>
      <c r="KG28" s="65"/>
      <c r="KO28" s="65"/>
      <c r="KW28" s="65"/>
      <c r="LE28" s="65"/>
      <c r="LM28" s="65"/>
      <c r="LU28" s="65"/>
      <c r="MC28" s="65"/>
      <c r="MK28" s="65"/>
      <c r="MS28" s="65"/>
    </row>
    <row r="29" spans="69:357" x14ac:dyDescent="0.35">
      <c r="BQ29" s="65"/>
      <c r="CO29" s="65"/>
      <c r="FI29" s="65"/>
      <c r="GO29" s="65"/>
      <c r="HU29" s="65"/>
      <c r="JA29" s="65"/>
      <c r="JI29" s="65"/>
      <c r="JQ29" s="65"/>
      <c r="JY29" s="65"/>
      <c r="KG29" s="65"/>
      <c r="KO29" s="65"/>
      <c r="KW29" s="65"/>
      <c r="LE29" s="65"/>
      <c r="LM29" s="65"/>
      <c r="LU29" s="65"/>
      <c r="MC29" s="65"/>
      <c r="MK29" s="65"/>
      <c r="MS29" s="65"/>
    </row>
    <row r="30" spans="69:357" x14ac:dyDescent="0.35">
      <c r="BQ30" s="64"/>
      <c r="CO30" s="64"/>
      <c r="FI30" s="64"/>
      <c r="GO30" s="64"/>
      <c r="HU30" s="64"/>
      <c r="JA30" s="64"/>
      <c r="JI30" s="64"/>
      <c r="JQ30" s="64"/>
      <c r="JY30" s="64"/>
      <c r="KG30" s="64"/>
      <c r="KO30" s="64"/>
      <c r="KW30" s="64"/>
      <c r="LE30" s="64"/>
      <c r="LM30" s="64"/>
      <c r="LU30" s="64"/>
      <c r="MC30" s="64"/>
      <c r="MK30" s="64"/>
      <c r="MS30" s="64"/>
    </row>
    <row r="31" spans="69:357" x14ac:dyDescent="0.35">
      <c r="BQ31" s="65"/>
      <c r="CO31" s="65"/>
      <c r="FI31" s="65"/>
      <c r="GO31" s="65"/>
      <c r="HU31" s="65"/>
      <c r="JA31" s="65"/>
      <c r="JI31" s="65"/>
      <c r="JQ31" s="65"/>
      <c r="JY31" s="65"/>
      <c r="KG31" s="65"/>
      <c r="KO31" s="65"/>
      <c r="KW31" s="65"/>
      <c r="LE31" s="65"/>
      <c r="LM31" s="65"/>
      <c r="LU31" s="65"/>
      <c r="MC31" s="65"/>
      <c r="MK31" s="65"/>
      <c r="MS31" s="65"/>
    </row>
    <row r="32" spans="69:357" x14ac:dyDescent="0.35">
      <c r="BQ32" s="65"/>
      <c r="CO32" s="65"/>
      <c r="FI32" s="65"/>
      <c r="GO32" s="65"/>
      <c r="HU32" s="65"/>
      <c r="JA32" s="65"/>
      <c r="JI32" s="65"/>
      <c r="JQ32" s="65"/>
      <c r="JY32" s="65"/>
      <c r="KG32" s="65"/>
      <c r="KO32" s="65"/>
      <c r="KW32" s="65"/>
      <c r="LE32" s="65"/>
      <c r="LM32" s="65"/>
      <c r="LU32" s="65"/>
      <c r="MC32" s="65"/>
      <c r="MK32" s="65"/>
      <c r="MS32" s="65"/>
    </row>
    <row r="33" spans="69:357" x14ac:dyDescent="0.35">
      <c r="BQ33" s="65"/>
      <c r="CO33" s="65"/>
      <c r="FI33" s="65"/>
      <c r="GO33" s="65"/>
      <c r="HU33" s="65"/>
      <c r="JA33" s="65"/>
      <c r="JI33" s="65"/>
      <c r="JQ33" s="65"/>
      <c r="JY33" s="65"/>
      <c r="KG33" s="65"/>
      <c r="KO33" s="65"/>
      <c r="KW33" s="65"/>
      <c r="LE33" s="65"/>
      <c r="LM33" s="65"/>
      <c r="LU33" s="65"/>
      <c r="MC33" s="65"/>
      <c r="MK33" s="65"/>
      <c r="MS33" s="65"/>
    </row>
    <row r="34" spans="69:357" x14ac:dyDescent="0.35">
      <c r="BQ34" s="65"/>
      <c r="CO34" s="65"/>
      <c r="FI34" s="65"/>
      <c r="GO34" s="65"/>
      <c r="HU34" s="65"/>
      <c r="JA34" s="65"/>
      <c r="JI34" s="65"/>
      <c r="JQ34" s="65"/>
      <c r="JY34" s="65"/>
      <c r="KG34" s="65"/>
      <c r="KO34" s="65"/>
      <c r="KW34" s="65"/>
      <c r="LE34" s="65"/>
      <c r="LM34" s="65"/>
      <c r="LU34" s="65"/>
      <c r="MC34" s="65"/>
      <c r="MK34" s="65"/>
      <c r="MS34" s="65"/>
    </row>
    <row r="35" spans="69:357" x14ac:dyDescent="0.35">
      <c r="BQ35" s="65"/>
      <c r="CO35" s="65"/>
      <c r="FI35" s="65"/>
      <c r="GO35" s="65"/>
      <c r="HU35" s="65"/>
      <c r="JA35" s="65"/>
      <c r="JI35" s="65"/>
      <c r="JQ35" s="65"/>
      <c r="JY35" s="65"/>
      <c r="KG35" s="65"/>
      <c r="KO35" s="65"/>
      <c r="KW35" s="65"/>
      <c r="LE35" s="65"/>
      <c r="LM35" s="65"/>
      <c r="LU35" s="65"/>
      <c r="MC35" s="65"/>
      <c r="MK35" s="65"/>
      <c r="MS35" s="65"/>
    </row>
    <row r="36" spans="69:357" x14ac:dyDescent="0.35">
      <c r="BQ36" s="64"/>
      <c r="CO36" s="64"/>
      <c r="FI36" s="64"/>
      <c r="GO36" s="64"/>
      <c r="HU36" s="64"/>
      <c r="JA36" s="64"/>
      <c r="JI36" s="64"/>
      <c r="JQ36" s="64"/>
      <c r="JY36" s="64"/>
      <c r="KG36" s="64"/>
      <c r="KO36" s="64"/>
      <c r="KW36" s="64"/>
      <c r="LE36" s="64"/>
      <c r="LM36" s="64"/>
      <c r="LU36" s="64"/>
      <c r="MC36" s="64"/>
      <c r="MK36" s="64"/>
      <c r="MS36" s="64"/>
    </row>
    <row r="37" spans="69:357" x14ac:dyDescent="0.35">
      <c r="BQ37" s="65"/>
      <c r="CO37" s="65"/>
      <c r="FI37" s="65"/>
      <c r="GO37" s="65"/>
      <c r="HU37" s="65"/>
      <c r="JA37" s="65"/>
      <c r="JI37" s="65"/>
      <c r="JQ37" s="65"/>
      <c r="JY37" s="65"/>
      <c r="KG37" s="65"/>
      <c r="KO37" s="65"/>
      <c r="KW37" s="65"/>
      <c r="LE37" s="65"/>
      <c r="LM37" s="65"/>
      <c r="LU37" s="65"/>
      <c r="MC37" s="65"/>
      <c r="MK37" s="65"/>
      <c r="MS37" s="65"/>
    </row>
    <row r="38" spans="69:357" x14ac:dyDescent="0.35">
      <c r="BQ38" s="65"/>
      <c r="CO38" s="65"/>
      <c r="FI38" s="65"/>
      <c r="GO38" s="65"/>
      <c r="HU38" s="65"/>
      <c r="JA38" s="65"/>
      <c r="JI38" s="65"/>
      <c r="JQ38" s="65"/>
      <c r="JY38" s="65"/>
      <c r="KG38" s="65"/>
      <c r="KO38" s="65"/>
      <c r="KW38" s="65"/>
      <c r="LE38" s="65"/>
      <c r="LM38" s="65"/>
      <c r="LU38" s="65"/>
      <c r="MC38" s="65"/>
      <c r="MK38" s="65"/>
      <c r="MS38" s="65"/>
    </row>
    <row r="39" spans="69:357" x14ac:dyDescent="0.35">
      <c r="BQ39" s="65"/>
      <c r="CO39" s="65"/>
      <c r="FI39" s="65"/>
      <c r="GO39" s="65"/>
      <c r="HU39" s="65"/>
      <c r="JA39" s="65"/>
      <c r="JI39" s="65"/>
      <c r="JQ39" s="65"/>
      <c r="JY39" s="65"/>
      <c r="KG39" s="65"/>
      <c r="KO39" s="65"/>
      <c r="KW39" s="65"/>
      <c r="LE39" s="65"/>
      <c r="LM39" s="65"/>
      <c r="LU39" s="65"/>
      <c r="MC39" s="65"/>
      <c r="MK39" s="65"/>
      <c r="MS39" s="65"/>
    </row>
    <row r="40" spans="69:357" x14ac:dyDescent="0.35">
      <c r="BQ40" s="65"/>
      <c r="CO40" s="65"/>
      <c r="FI40" s="65"/>
      <c r="GO40" s="65"/>
      <c r="HU40" s="65"/>
      <c r="JA40" s="65"/>
      <c r="JI40" s="65"/>
      <c r="JQ40" s="65"/>
      <c r="JY40" s="65"/>
      <c r="KG40" s="65"/>
      <c r="KO40" s="65"/>
      <c r="KW40" s="65"/>
      <c r="LE40" s="65"/>
      <c r="LM40" s="65"/>
      <c r="LU40" s="65"/>
      <c r="MC40" s="65"/>
      <c r="MK40" s="65"/>
      <c r="MS40" s="65"/>
    </row>
    <row r="41" spans="69:357" x14ac:dyDescent="0.35">
      <c r="BQ41" s="65"/>
      <c r="CO41" s="65"/>
      <c r="FI41" s="65"/>
      <c r="GO41" s="65"/>
      <c r="HU41" s="65"/>
      <c r="JA41" s="65"/>
      <c r="JI41" s="65"/>
      <c r="JQ41" s="65"/>
      <c r="JY41" s="65"/>
      <c r="KG41" s="65"/>
      <c r="KO41" s="65"/>
      <c r="KW41" s="65"/>
      <c r="LE41" s="65"/>
      <c r="LM41" s="65"/>
      <c r="LU41" s="65"/>
      <c r="MC41" s="65"/>
      <c r="MK41" s="65"/>
      <c r="MS41" s="65"/>
    </row>
    <row r="42" spans="69:357" x14ac:dyDescent="0.35">
      <c r="BQ42" s="64"/>
      <c r="CO42" s="64"/>
      <c r="FI42" s="64"/>
      <c r="GO42" s="64"/>
      <c r="HU42" s="64"/>
      <c r="JA42" s="64"/>
      <c r="JI42" s="64"/>
      <c r="JQ42" s="64"/>
      <c r="JY42" s="64"/>
      <c r="KG42" s="64"/>
      <c r="KO42" s="64"/>
      <c r="KW42" s="64"/>
      <c r="LE42" s="64"/>
      <c r="LM42" s="64"/>
      <c r="LU42" s="64"/>
      <c r="MC42" s="64"/>
      <c r="MK42" s="64"/>
      <c r="MS42" s="64"/>
    </row>
    <row r="43" spans="69:357" x14ac:dyDescent="0.35">
      <c r="BQ43" s="65"/>
      <c r="CO43" s="65"/>
      <c r="FI43" s="65"/>
      <c r="GO43" s="65"/>
      <c r="HU43" s="65"/>
      <c r="JA43" s="65"/>
      <c r="JI43" s="65"/>
      <c r="JQ43" s="65"/>
      <c r="JY43" s="65"/>
      <c r="KG43" s="65"/>
      <c r="KO43" s="65"/>
      <c r="KW43" s="65"/>
      <c r="LE43" s="65"/>
      <c r="LM43" s="65"/>
      <c r="LU43" s="65"/>
      <c r="MC43" s="65"/>
      <c r="MK43" s="65"/>
      <c r="MS43" s="65"/>
    </row>
    <row r="44" spans="69:357" x14ac:dyDescent="0.35">
      <c r="BQ44" s="65"/>
      <c r="CO44" s="65"/>
      <c r="FI44" s="65"/>
      <c r="GO44" s="65"/>
      <c r="HU44" s="65"/>
      <c r="JA44" s="65"/>
      <c r="JI44" s="65"/>
      <c r="JQ44" s="65"/>
      <c r="JY44" s="65"/>
      <c r="KG44" s="65"/>
      <c r="KO44" s="65"/>
      <c r="KW44" s="65"/>
      <c r="LE44" s="65"/>
      <c r="LM44" s="65"/>
      <c r="LU44" s="65"/>
      <c r="MC44" s="65"/>
      <c r="MK44" s="65"/>
      <c r="MS44" s="65"/>
    </row>
    <row r="45" spans="69:357" x14ac:dyDescent="0.35">
      <c r="BQ45" s="65"/>
      <c r="CO45" s="65"/>
      <c r="FI45" s="65"/>
      <c r="GO45" s="65"/>
      <c r="HU45" s="65"/>
      <c r="JA45" s="65"/>
      <c r="JI45" s="65"/>
      <c r="JQ45" s="65"/>
      <c r="JY45" s="65"/>
      <c r="KG45" s="65"/>
      <c r="KO45" s="65"/>
      <c r="KW45" s="65"/>
      <c r="LE45" s="65"/>
      <c r="LM45" s="65"/>
      <c r="LU45" s="65"/>
      <c r="MC45" s="65"/>
      <c r="MK45" s="65"/>
      <c r="MS45" s="65"/>
    </row>
    <row r="46" spans="69:357" x14ac:dyDescent="0.35">
      <c r="BQ46" s="65"/>
      <c r="CO46" s="65"/>
      <c r="FI46" s="65"/>
      <c r="GO46" s="65"/>
      <c r="HU46" s="65"/>
      <c r="JA46" s="65"/>
      <c r="JI46" s="65"/>
      <c r="JQ46" s="65"/>
      <c r="JY46" s="65"/>
      <c r="KG46" s="65"/>
      <c r="KO46" s="65"/>
      <c r="KW46" s="65"/>
      <c r="LE46" s="65"/>
      <c r="LM46" s="65"/>
      <c r="LU46" s="65"/>
      <c r="MC46" s="65"/>
      <c r="MK46" s="65"/>
      <c r="MS46" s="65"/>
    </row>
    <row r="47" spans="69:357" x14ac:dyDescent="0.35">
      <c r="BQ47" s="65"/>
      <c r="CO47" s="65"/>
      <c r="FI47" s="65"/>
      <c r="GO47" s="65"/>
      <c r="HU47" s="65"/>
      <c r="JA47" s="65"/>
      <c r="JI47" s="65"/>
      <c r="JQ47" s="65"/>
      <c r="JY47" s="65"/>
      <c r="KG47" s="65"/>
      <c r="KO47" s="65"/>
      <c r="KW47" s="65"/>
      <c r="LE47" s="65"/>
      <c r="LM47" s="65"/>
      <c r="LU47" s="65"/>
      <c r="MC47" s="65"/>
      <c r="MK47" s="65"/>
      <c r="MS47" s="65"/>
    </row>
    <row r="48" spans="69:357" x14ac:dyDescent="0.35">
      <c r="BQ48" s="64"/>
      <c r="CO48" s="64"/>
      <c r="FI48" s="64"/>
      <c r="GO48" s="64"/>
      <c r="HU48" s="64"/>
      <c r="JA48" s="64"/>
      <c r="JI48" s="64"/>
      <c r="JQ48" s="64"/>
      <c r="JY48" s="64"/>
      <c r="KG48" s="64"/>
      <c r="KO48" s="64"/>
      <c r="KW48" s="64"/>
      <c r="LE48" s="64"/>
      <c r="LM48" s="64"/>
      <c r="LU48" s="64"/>
      <c r="MC48" s="64"/>
      <c r="MK48" s="64"/>
      <c r="MS48" s="64"/>
    </row>
    <row r="49" spans="69:357" x14ac:dyDescent="0.35">
      <c r="BQ49" s="65"/>
      <c r="CO49" s="65"/>
      <c r="FI49" s="65"/>
      <c r="GO49" s="65"/>
      <c r="HU49" s="65"/>
      <c r="JA49" s="65"/>
      <c r="JI49" s="65"/>
      <c r="JQ49" s="65"/>
      <c r="JY49" s="65"/>
      <c r="KG49" s="65"/>
      <c r="KO49" s="65"/>
      <c r="KW49" s="65"/>
      <c r="LE49" s="65"/>
      <c r="LM49" s="65"/>
      <c r="LU49" s="65"/>
      <c r="MC49" s="65"/>
      <c r="MK49" s="65"/>
      <c r="MS49" s="65"/>
    </row>
    <row r="50" spans="69:357" x14ac:dyDescent="0.35">
      <c r="BQ50" s="65"/>
      <c r="CO50" s="65"/>
      <c r="FI50" s="65"/>
      <c r="GO50" s="65"/>
      <c r="HU50" s="65"/>
      <c r="JA50" s="65"/>
      <c r="JI50" s="65"/>
      <c r="JQ50" s="65"/>
      <c r="JY50" s="65"/>
      <c r="KG50" s="65"/>
      <c r="KO50" s="65"/>
      <c r="KW50" s="65"/>
      <c r="LE50" s="65"/>
      <c r="LM50" s="65"/>
      <c r="LU50" s="65"/>
      <c r="MC50" s="65"/>
      <c r="MK50" s="65"/>
      <c r="MS50" s="65"/>
    </row>
    <row r="51" spans="69:357" x14ac:dyDescent="0.35">
      <c r="BQ51" s="65"/>
      <c r="CO51" s="65"/>
      <c r="FI51" s="65"/>
      <c r="GO51" s="65"/>
      <c r="HU51" s="65"/>
      <c r="JA51" s="65"/>
      <c r="JI51" s="65"/>
      <c r="JQ51" s="65"/>
      <c r="JY51" s="65"/>
      <c r="KG51" s="65"/>
      <c r="KO51" s="65"/>
      <c r="KW51" s="65"/>
      <c r="LE51" s="65"/>
      <c r="LM51" s="65"/>
      <c r="LU51" s="65"/>
      <c r="MC51" s="65"/>
      <c r="MK51" s="65"/>
      <c r="MS51" s="65"/>
    </row>
    <row r="52" spans="69:357" x14ac:dyDescent="0.35">
      <c r="BQ52" s="65"/>
      <c r="CO52" s="65"/>
      <c r="FI52" s="65"/>
      <c r="GO52" s="65"/>
      <c r="HU52" s="65"/>
      <c r="JA52" s="65"/>
      <c r="JI52" s="65"/>
      <c r="JQ52" s="65"/>
      <c r="JY52" s="65"/>
      <c r="KG52" s="65"/>
      <c r="KO52" s="65"/>
      <c r="KW52" s="65"/>
      <c r="LE52" s="65"/>
      <c r="LM52" s="65"/>
      <c r="LU52" s="65"/>
      <c r="MC52" s="65"/>
      <c r="MK52" s="65"/>
      <c r="MS52" s="65"/>
    </row>
    <row r="53" spans="69:357" x14ac:dyDescent="0.35">
      <c r="BQ53" s="65"/>
      <c r="CO53" s="65"/>
      <c r="FI53" s="65"/>
      <c r="GO53" s="65"/>
      <c r="HU53" s="65"/>
      <c r="JA53" s="65"/>
      <c r="JI53" s="65"/>
      <c r="JQ53" s="65"/>
      <c r="JY53" s="65"/>
      <c r="KG53" s="65"/>
      <c r="KO53" s="65"/>
      <c r="KW53" s="65"/>
      <c r="LE53" s="65"/>
      <c r="LM53" s="65"/>
      <c r="LU53" s="65"/>
      <c r="MC53" s="65"/>
      <c r="MK53" s="65"/>
      <c r="MS53" s="65"/>
    </row>
  </sheetData>
  <mergeCells count="135">
    <mergeCell ref="HI1:HP1"/>
    <mergeCell ref="HQ1:HX1"/>
    <mergeCell ref="HY1:IF1"/>
    <mergeCell ref="HI2:HJ2"/>
    <mergeCell ref="HM2:HN2"/>
    <mergeCell ref="HQ2:HR2"/>
    <mergeCell ref="HU2:HV2"/>
    <mergeCell ref="HY2:HZ2"/>
    <mergeCell ref="IC2:ID2"/>
    <mergeCell ref="GG2:GH2"/>
    <mergeCell ref="GC2:GD2"/>
    <mergeCell ref="GC1:GJ1"/>
    <mergeCell ref="FM1:FT1"/>
    <mergeCell ref="FU1:GB1"/>
    <mergeCell ref="FM2:FN2"/>
    <mergeCell ref="FQ2:FR2"/>
    <mergeCell ref="FU2:FV2"/>
    <mergeCell ref="FY2:FZ2"/>
    <mergeCell ref="DI2:DJ2"/>
    <mergeCell ref="DM2:DN2"/>
    <mergeCell ref="FI2:FJ2"/>
    <mergeCell ref="CS1:CZ1"/>
    <mergeCell ref="DA1:DH1"/>
    <mergeCell ref="DI1:DP1"/>
    <mergeCell ref="DQ1:DX1"/>
    <mergeCell ref="DY1:EF1"/>
    <mergeCell ref="EG1:EN1"/>
    <mergeCell ref="EO1:EV1"/>
    <mergeCell ref="EW1:FD1"/>
    <mergeCell ref="FE1:FL1"/>
    <mergeCell ref="EO2:EP2"/>
    <mergeCell ref="ES2:ET2"/>
    <mergeCell ref="EW2:EX2"/>
    <mergeCell ref="FA2:FB2"/>
    <mergeCell ref="FE2:FF2"/>
    <mergeCell ref="CS2:CT2"/>
    <mergeCell ref="EK2:EL2"/>
    <mergeCell ref="DQ2:DR2"/>
    <mergeCell ref="DU2:DV2"/>
    <mergeCell ref="DY2:DZ2"/>
    <mergeCell ref="EC2:ED2"/>
    <mergeCell ref="EG2:EH2"/>
    <mergeCell ref="A1:F1"/>
    <mergeCell ref="BE1:BJ1"/>
    <mergeCell ref="BM1:BR1"/>
    <mergeCell ref="BE2:BF2"/>
    <mergeCell ref="BI2:BJ2"/>
    <mergeCell ref="BM2:BN2"/>
    <mergeCell ref="BQ2:BR2"/>
    <mergeCell ref="E2:F2"/>
    <mergeCell ref="A2:B2"/>
    <mergeCell ref="AW1:BB1"/>
    <mergeCell ref="I1:N1"/>
    <mergeCell ref="Q1:V1"/>
    <mergeCell ref="Y1:AD1"/>
    <mergeCell ref="AG1:AL1"/>
    <mergeCell ref="AO1:AT1"/>
    <mergeCell ref="CW2:CX2"/>
    <mergeCell ref="DA2:DB2"/>
    <mergeCell ref="DE2:DF2"/>
    <mergeCell ref="BA2:BB2"/>
    <mergeCell ref="I2:J2"/>
    <mergeCell ref="M2:N2"/>
    <mergeCell ref="Q2:R2"/>
    <mergeCell ref="U2:V2"/>
    <mergeCell ref="Y2:Z2"/>
    <mergeCell ref="AW2:AX2"/>
    <mergeCell ref="AC2:AD2"/>
    <mergeCell ref="AG2:AH2"/>
    <mergeCell ref="AK2:AL2"/>
    <mergeCell ref="AO2:AP2"/>
    <mergeCell ref="AS2:AT2"/>
    <mergeCell ref="BU1:BZ1"/>
    <mergeCell ref="CC1:CH1"/>
    <mergeCell ref="CK1:CP1"/>
    <mergeCell ref="BU2:BV2"/>
    <mergeCell ref="BY2:BZ2"/>
    <mergeCell ref="CC2:CD2"/>
    <mergeCell ref="CG2:CH2"/>
    <mergeCell ref="CK2:CL2"/>
    <mergeCell ref="CO2:CP2"/>
    <mergeCell ref="GK1:GR1"/>
    <mergeCell ref="GS1:GZ1"/>
    <mergeCell ref="HA1:HH1"/>
    <mergeCell ref="GK2:GL2"/>
    <mergeCell ref="GO2:GP2"/>
    <mergeCell ref="GS2:GT2"/>
    <mergeCell ref="GW2:GX2"/>
    <mergeCell ref="HA2:HB2"/>
    <mergeCell ref="HE2:HF2"/>
    <mergeCell ref="IG1:IN1"/>
    <mergeCell ref="IO1:IV1"/>
    <mergeCell ref="IW1:JD1"/>
    <mergeCell ref="IG2:IH2"/>
    <mergeCell ref="IK2:IL2"/>
    <mergeCell ref="IO2:IP2"/>
    <mergeCell ref="IS2:IT2"/>
    <mergeCell ref="IW2:IX2"/>
    <mergeCell ref="JA2:JB2"/>
    <mergeCell ref="JM1:JT1"/>
    <mergeCell ref="JM2:JN2"/>
    <mergeCell ref="JQ2:JR2"/>
    <mergeCell ref="JU1:KB1"/>
    <mergeCell ref="JU2:JV2"/>
    <mergeCell ref="JY2:JZ2"/>
    <mergeCell ref="JE1:JL1"/>
    <mergeCell ref="JE2:JF2"/>
    <mergeCell ref="JI2:JJ2"/>
    <mergeCell ref="KC1:KJ1"/>
    <mergeCell ref="KK1:KR1"/>
    <mergeCell ref="KS1:KZ1"/>
    <mergeCell ref="KC2:KD2"/>
    <mergeCell ref="KG2:KH2"/>
    <mergeCell ref="KK2:KL2"/>
    <mergeCell ref="KO2:KP2"/>
    <mergeCell ref="KS2:KT2"/>
    <mergeCell ref="KW2:KX2"/>
    <mergeCell ref="LA1:LH1"/>
    <mergeCell ref="LI1:LP1"/>
    <mergeCell ref="LQ1:LX1"/>
    <mergeCell ref="LY1:MF1"/>
    <mergeCell ref="MG1:MN1"/>
    <mergeCell ref="MO1:MV1"/>
    <mergeCell ref="LA2:LB2"/>
    <mergeCell ref="LE2:LF2"/>
    <mergeCell ref="LI2:LJ2"/>
    <mergeCell ref="LM2:LN2"/>
    <mergeCell ref="LQ2:LR2"/>
    <mergeCell ref="LU2:LV2"/>
    <mergeCell ref="LY2:LZ2"/>
    <mergeCell ref="MC2:MD2"/>
    <mergeCell ref="MG2:MH2"/>
    <mergeCell ref="MK2:ML2"/>
    <mergeCell ref="MO2:MP2"/>
    <mergeCell ref="MS2:MT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PAMI</vt:lpstr>
      <vt:lpstr>Cronograma</vt:lpstr>
      <vt:lpstr>PAMI!Títulos_a_imprimir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</dc:creator>
  <cp:lastModifiedBy>Carlos Sandoval</cp:lastModifiedBy>
  <cp:lastPrinted>2024-01-11T13:18:48Z</cp:lastPrinted>
  <dcterms:created xsi:type="dcterms:W3CDTF">2018-11-14T10:08:07Z</dcterms:created>
  <dcterms:modified xsi:type="dcterms:W3CDTF">2025-07-14T11:56:12Z</dcterms:modified>
</cp:coreProperties>
</file>